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6" sheetId="1" r:id="rId1"/>
  </sheets>
  <definedNames>
    <definedName name="_xlnm.Print_Titles" localSheetId="0">'Tabela6'!$5:$10</definedName>
  </definedNames>
  <calcPr fullCalcOnLoad="1"/>
</workbook>
</file>

<file path=xl/sharedStrings.xml><?xml version="1.0" encoding="utf-8"?>
<sst xmlns="http://schemas.openxmlformats.org/spreadsheetml/2006/main" count="693" uniqueCount="181">
  <si>
    <t>Informacja z wykonania budżetu Gminy Gryfino za I półrocze 2005r. - część tabelaryczna</t>
  </si>
  <si>
    <t>Tabela Nr 6</t>
  </si>
  <si>
    <t>Wydatki ogółem wg klasyfikacji budżetowej</t>
  </si>
  <si>
    <t>w zł</t>
  </si>
  <si>
    <t>Dział</t>
  </si>
  <si>
    <t>Rozdział</t>
  </si>
  <si>
    <t>Paragraf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</si>
  <si>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</si>
  <si>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</si>
  <si>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</si>
  <si>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</si>
  <si>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</si>
  <si>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(6/5)</t>
  </si>
  <si>
    <t>Wydatki bieżące razem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</si>
  <si>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</si>
  <si>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</si>
  <si>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</si>
  <si>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</si>
  <si>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</si>
  <si>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</si>
  <si>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</si>
  <si>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</si>
  <si>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</si>
  <si>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4170</t>
  </si>
  <si>
    <t>Wynagrodzenia bezosobowe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</si>
  <si>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</si>
  <si>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</si>
  <si>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</si>
  <si>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</si>
  <si>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</si>
  <si>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</si>
  <si>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01038</t>
  </si>
  <si>
    <t>Rozwój obszarów wiejskich</t>
  </si>
  <si>
    <t>01095</t>
  </si>
  <si>
    <t>Pozostała działalność</t>
  </si>
  <si>
    <t>4210</t>
  </si>
  <si>
    <t>Zakup materiałów i wyposażenia</t>
  </si>
  <si>
    <t>TRANSPORT I ŁĄCZNOŚĆ</t>
  </si>
  <si>
    <t>Drogi publiczne powiatowe</t>
  </si>
  <si>
    <t>Drogi publiczne gminne</t>
  </si>
  <si>
    <t>4270</t>
  </si>
  <si>
    <t>Zakup usług remontowych</t>
  </si>
  <si>
    <t>6050</t>
  </si>
  <si>
    <t>Wydatki inwestycyjne jednostek budżetowych</t>
  </si>
  <si>
    <t>Dotacje celowe przekazane do samorządu województwa na zadania bieżące realizowane na podstawie porozumień (umów) między jednostkami samorządu terytorialnego</t>
  </si>
  <si>
    <t>TURYSTYKA</t>
  </si>
  <si>
    <t xml:space="preserve">GOSPODARKA MIESZKANIOWA </t>
  </si>
  <si>
    <t>Gospodarka gruntami i nieruchomościami</t>
  </si>
  <si>
    <t>4260</t>
  </si>
  <si>
    <t>Zakup energii</t>
  </si>
  <si>
    <t>4430</t>
  </si>
  <si>
    <t>Różne opłaty i składki</t>
  </si>
  <si>
    <t>4580</t>
  </si>
  <si>
    <t>Pozostałe odsetki</t>
  </si>
  <si>
    <t>6060</t>
  </si>
  <si>
    <t>Wydatki na zakupy inwestycyjne jednostek budżetowych</t>
  </si>
  <si>
    <t>Towarzystwa budownictwa społecznego</t>
  </si>
  <si>
    <t>4110</t>
  </si>
  <si>
    <t>Składki na ubezpieczenia społeczne</t>
  </si>
  <si>
    <t>DZIAŁALNOŚĆ USŁUGOWA</t>
  </si>
  <si>
    <t>Plany zagospodarowania przestrzennego</t>
  </si>
  <si>
    <t>Dotacja celowa z budżetu na finansowanie lub dofinansowanie zadań zleconych do realizacji jednostkom niezaliczanym do sektora finansów publicznych</t>
  </si>
  <si>
    <t>Nagrody o charakterze szczególnym niezaliczone do wynagrodzeń</t>
  </si>
  <si>
    <t>Cmentarze</t>
  </si>
  <si>
    <t>ADMINISTRACJA PUBLICZNA</t>
  </si>
  <si>
    <t>Urzędy wojewódzkie</t>
  </si>
  <si>
    <t>4010</t>
  </si>
  <si>
    <t>Wynagrodzenia osobowe pracowników</t>
  </si>
  <si>
    <t>4040</t>
  </si>
  <si>
    <t>Dodatkowe wynagrodzenie roczne</t>
  </si>
  <si>
    <t>4120</t>
  </si>
  <si>
    <t>Składki na Fundusz Pracy</t>
  </si>
  <si>
    <t>4440</t>
  </si>
  <si>
    <t>Odpisy na zakładowy fundusz świadczeń socjalnych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</si>
  <si>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</si>
  <si>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</si>
  <si>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</si>
  <si>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</si>
  <si>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</si>
  <si>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</si>
  <si>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</si>
  <si>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Urzędy gmin (miast i miast na prawach powiatu)</t>
  </si>
  <si>
    <t>Nagrody i wydatki osobowe niezaliczone do wynagrodzeń</t>
  </si>
  <si>
    <t>4140</t>
  </si>
  <si>
    <t>Wpłaty na Państwowy Fundusz Rehabilitacji Osób Niepełnosprawnych</t>
  </si>
  <si>
    <t>4350</t>
  </si>
  <si>
    <t>Zakup usług dostępu do sieci Internet</t>
  </si>
  <si>
    <t>Komisje poborowe</t>
  </si>
  <si>
    <t>3020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</si>
  <si>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</si>
  <si>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</si>
  <si>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</si>
  <si>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75212</t>
  </si>
  <si>
    <t>Pozostałe wydatki obronne</t>
  </si>
  <si>
    <t>BEZPIECZEŃSTWO PUBLICZNE I OCHRONA PRZECIWPOŻAROWA</t>
  </si>
  <si>
    <t>Komendy powiatowe Policji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</si>
  <si>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</si>
  <si>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</si>
  <si>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</si>
  <si>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</si>
  <si>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</si>
  <si>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</si>
  <si>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</si>
  <si>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</si>
  <si>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</si>
  <si>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</si>
  <si>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</si>
  <si>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RÓŻNE ROZLICZENIA</t>
  </si>
  <si>
    <t>Rezerwy ogólne i celowe</t>
  </si>
  <si>
    <t>4810</t>
  </si>
  <si>
    <t>Rezerwy</t>
  </si>
  <si>
    <t>Część równoważąca subwencji ogólnej dla gmin</t>
  </si>
  <si>
    <t>2930</t>
  </si>
  <si>
    <t>Wpłaty jednostek samorządu terytorialnego do budżetu państwa</t>
  </si>
  <si>
    <t>OŚWIATA I WYCHOWANIE</t>
  </si>
  <si>
    <t>Szkoły podstawowe</t>
  </si>
  <si>
    <t>3240</t>
  </si>
  <si>
    <t>Stypendia oraz inne formy pomocy dla uczniów</t>
  </si>
  <si>
    <t>3260</t>
  </si>
  <si>
    <t>Inne formy pomocy dla uczniów</t>
  </si>
  <si>
    <t>4240</t>
  </si>
  <si>
    <t>Zakup pomocy naukowych, dydaktycznych i książek</t>
  </si>
  <si>
    <t>Oddziały przedszkolne w szkołach podstawowych</t>
  </si>
  <si>
    <t>Przedszkola</t>
  </si>
  <si>
    <t>Dotacja przedmiotowa z budżetu dla zakładu budżetowego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</si>
  <si>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</si>
  <si>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</si>
  <si>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</si>
  <si>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</si>
  <si>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</si>
  <si>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</si>
  <si>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</si>
  <si>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POMOC SPOŁECZNA</t>
  </si>
  <si>
    <t>Świadczenia rodzinne oraz składki na ubezpieczenia emerytalne i rentowe z ubezpieczenia społecznego</t>
  </si>
  <si>
    <t>3110</t>
  </si>
  <si>
    <t>Świadczenia społeczne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</si>
  <si>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</si>
  <si>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</si>
  <si>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</si>
  <si>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Zasiłki i pomoc w naturze oraz składki na ubezpieczenia emerytalne i rentowe</t>
  </si>
  <si>
    <t>4330</t>
  </si>
  <si>
    <t>Zakup usług przez jednostki samorządu terytorialnego od innych jednostek samorządu terytorialnego</t>
  </si>
  <si>
    <t>Dodatki mieszkaniowe</t>
  </si>
  <si>
    <t>Ośrodki pomocy społecznej</t>
  </si>
  <si>
    <t>Usługi opiekuńcze i specjalistyczne usługi opiekuńcze</t>
  </si>
  <si>
    <t>Wydatki osobowe niezaliczone do wynagrodzeń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</si>
  <si>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</si>
  <si>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</si>
  <si>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</si>
  <si>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</si>
  <si>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2820</t>
  </si>
  <si>
    <t>Pomoc materialna dla uczniów</t>
  </si>
  <si>
    <t>Stypendia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</si>
  <si>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</si>
  <si>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</si>
  <si>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</si>
  <si>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</si>
  <si>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</si>
  <si>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</si>
  <si>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Schroniska dla zwierząt</t>
  </si>
  <si>
    <t>Dotacje celowe przekazane dla powiatu na zadania bieżące realizowane na podstawie porozumień (umów) między jednostkami samorządu terytorialnego</t>
  </si>
  <si>
    <t>Oświetlenie ulic, placów i dróg</t>
  </si>
  <si>
    <t>Usuwanie skutków klęsk żywiołowych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</si>
  <si>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</si>
  <si>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</si>
  <si>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</si>
  <si>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</si>
  <si>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2480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</si>
  <si>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</si>
  <si>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</si>
  <si>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</si>
  <si>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</si>
  <si>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KULTURA FIZYCZNA I SPORT</t>
  </si>
  <si>
    <t>Obiekty sportowe</t>
  </si>
  <si>
    <t>2810</t>
  </si>
  <si>
    <t>Dotacja celowa z budżetu na finansowanie lub dofinansowanie zadań zleconych do realizacji fundacjom</t>
  </si>
  <si>
    <t>Zadania w zakresie kultury fizycznej i sportu</t>
  </si>
  <si>
    <t>3040</t>
  </si>
  <si>
    <t>4211</t>
  </si>
  <si>
    <t>4301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</si>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</sst>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 vertical="top"/>
    </xf>
    <xf numFmtId="49" fontId="11" fillId="2" borderId="22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left" vertical="justify" wrapText="1"/>
    </xf>
    <xf numFmtId="3" fontId="11" fillId="2" borderId="22" xfId="0" applyNumberFormat="1" applyFont="1" applyFill="1" applyBorder="1" applyAlignment="1">
      <alignment horizontal="right" vertical="center"/>
    </xf>
    <xf numFmtId="164" fontId="13" fillId="2" borderId="22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left" vertical="justify" wrapText="1"/>
    </xf>
    <xf numFmtId="3" fontId="14" fillId="0" borderId="22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left" vertical="justify" wrapText="1"/>
    </xf>
    <xf numFmtId="3" fontId="16" fillId="0" borderId="2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9" fontId="14" fillId="0" borderId="21" xfId="0" applyNumberFormat="1" applyFont="1" applyBorder="1" applyAlignment="1">
      <alignment horizontal="center" vertical="top"/>
    </xf>
    <xf numFmtId="0" fontId="17" fillId="0" borderId="0" xfId="0" applyFont="1" applyAlignment="1">
      <alignment/>
    </xf>
    <xf numFmtId="49" fontId="16" fillId="0" borderId="23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49" fontId="14" fillId="0" borderId="23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left" vertical="justify" wrapText="1"/>
    </xf>
    <xf numFmtId="3" fontId="14" fillId="0" borderId="2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16" fillId="0" borderId="9" xfId="0" applyNumberFormat="1" applyFont="1" applyBorder="1" applyAlignment="1">
      <alignment horizontal="center" vertical="top"/>
    </xf>
    <xf numFmtId="49" fontId="16" fillId="0" borderId="23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left" vertical="justify" wrapText="1"/>
    </xf>
    <xf numFmtId="3" fontId="16" fillId="0" borderId="2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9" fontId="11" fillId="0" borderId="21" xfId="0" applyNumberFormat="1" applyFont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 vertical="justify" wrapText="1"/>
    </xf>
    <xf numFmtId="164" fontId="11" fillId="2" borderId="22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justify" wrapText="1"/>
    </xf>
    <xf numFmtId="3" fontId="14" fillId="0" borderId="21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justify" wrapText="1"/>
    </xf>
    <xf numFmtId="3" fontId="16" fillId="0" borderId="21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justify" wrapText="1"/>
    </xf>
    <xf numFmtId="49" fontId="16" fillId="0" borderId="21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left" vertical="justify" wrapText="1"/>
    </xf>
    <xf numFmtId="0" fontId="16" fillId="0" borderId="21" xfId="0" applyFont="1" applyBorder="1" applyAlignment="1">
      <alignment horizontal="left" vertical="justify" wrapText="1"/>
    </xf>
    <xf numFmtId="0" fontId="11" fillId="2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justify" wrapText="1"/>
    </xf>
    <xf numFmtId="3" fontId="11" fillId="2" borderId="21" xfId="0" applyNumberFormat="1" applyFont="1" applyFill="1" applyBorder="1" applyAlignment="1">
      <alignment horizontal="right" vertical="center"/>
    </xf>
    <xf numFmtId="164" fontId="11" fillId="2" borderId="21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6" fillId="0" borderId="21" xfId="0" applyFont="1" applyBorder="1" applyAlignment="1">
      <alignment horizontal="left" vertical="justify" wrapText="1"/>
    </xf>
    <xf numFmtId="0" fontId="11" fillId="2" borderId="22" xfId="0" applyFont="1" applyFill="1" applyBorder="1" applyAlignment="1">
      <alignment horizontal="center" vertical="center"/>
    </xf>
    <xf numFmtId="3" fontId="12" fillId="2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justify" wrapText="1"/>
    </xf>
    <xf numFmtId="3" fontId="14" fillId="0" borderId="22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top"/>
    </xf>
    <xf numFmtId="0" fontId="14" fillId="0" borderId="17" xfId="0" applyFont="1" applyBorder="1" applyAlignment="1">
      <alignment horizontal="left" vertical="justify" wrapText="1"/>
    </xf>
    <xf numFmtId="3" fontId="14" fillId="0" borderId="21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left" vertical="justify" wrapText="1"/>
    </xf>
    <xf numFmtId="49" fontId="16" fillId="0" borderId="14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left" vertical="justify" wrapText="1"/>
    </xf>
    <xf numFmtId="3" fontId="12" fillId="2" borderId="21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49" fontId="14" fillId="0" borderId="2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6" fillId="0" borderId="17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 horizontal="left" vertical="justify" wrapText="1"/>
    </xf>
    <xf numFmtId="0" fontId="14" fillId="0" borderId="21" xfId="0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justify" wrapText="1"/>
    </xf>
    <xf numFmtId="49" fontId="14" fillId="0" borderId="14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164" fontId="12" fillId="2" borderId="22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justify" wrapText="1"/>
    </xf>
    <xf numFmtId="0" fontId="14" fillId="0" borderId="22" xfId="0" applyFont="1" applyBorder="1" applyAlignment="1">
      <alignment horizontal="center" vertical="justify" wrapText="1"/>
    </xf>
    <xf numFmtId="0" fontId="14" fillId="0" borderId="9" xfId="0" applyFont="1" applyBorder="1" applyAlignment="1">
      <alignment horizontal="center" vertical="justify" wrapText="1"/>
    </xf>
    <xf numFmtId="0" fontId="14" fillId="0" borderId="21" xfId="0" applyFont="1" applyBorder="1" applyAlignment="1">
      <alignment horizontal="center" vertical="justify" wrapText="1"/>
    </xf>
    <xf numFmtId="0" fontId="14" fillId="0" borderId="9" xfId="0" applyFont="1" applyBorder="1" applyAlignment="1">
      <alignment horizontal="center" vertical="justify" wrapText="1"/>
    </xf>
    <xf numFmtId="0" fontId="14" fillId="0" borderId="14" xfId="0" applyFont="1" applyBorder="1" applyAlignment="1">
      <alignment horizontal="center" vertical="justify" wrapText="1"/>
    </xf>
    <xf numFmtId="0" fontId="14" fillId="0" borderId="21" xfId="0" applyFont="1" applyBorder="1" applyAlignment="1">
      <alignment horizontal="center" vertical="justify" wrapText="1"/>
    </xf>
    <xf numFmtId="49" fontId="16" fillId="0" borderId="9" xfId="0" applyNumberFormat="1" applyFont="1" applyBorder="1" applyAlignment="1">
      <alignment horizontal="center" vertical="top"/>
    </xf>
    <xf numFmtId="3" fontId="14" fillId="0" borderId="21" xfId="0" applyNumberFormat="1" applyFont="1" applyBorder="1" applyAlignment="1">
      <alignment horizontal="right" vertical="top"/>
    </xf>
    <xf numFmtId="0" fontId="16" fillId="0" borderId="9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3" fontId="16" fillId="0" borderId="21" xfId="0" applyNumberFormat="1" applyFont="1" applyBorder="1" applyAlignment="1">
      <alignment horizontal="right" vertical="top"/>
    </xf>
    <xf numFmtId="3" fontId="12" fillId="2" borderId="21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justify" wrapText="1"/>
    </xf>
    <xf numFmtId="0" fontId="20" fillId="0" borderId="21" xfId="0" applyFont="1" applyBorder="1" applyAlignment="1">
      <alignment horizontal="left" vertical="justify" wrapText="1"/>
    </xf>
    <xf numFmtId="0" fontId="19" fillId="0" borderId="21" xfId="0" applyFont="1" applyBorder="1" applyAlignment="1">
      <alignment horizontal="left" vertical="justify" wrapText="1"/>
    </xf>
    <xf numFmtId="0" fontId="15" fillId="0" borderId="21" xfId="0" applyFont="1" applyBorder="1" applyAlignment="1">
      <alignment horizontal="left" vertical="justify" wrapText="1"/>
    </xf>
    <xf numFmtId="0" fontId="11" fillId="0" borderId="22" xfId="0" applyFont="1" applyBorder="1" applyAlignment="1">
      <alignment horizontal="center" vertical="top"/>
    </xf>
    <xf numFmtId="3" fontId="14" fillId="0" borderId="22" xfId="0" applyNumberFormat="1" applyFont="1" applyBorder="1" applyAlignment="1" quotePrefix="1">
      <alignment horizontal="right" vertical="center"/>
    </xf>
    <xf numFmtId="0" fontId="14" fillId="0" borderId="14" xfId="0" applyFont="1" applyBorder="1" applyAlignment="1">
      <alignment horizontal="left" vertical="justify" wrapText="1"/>
    </xf>
    <xf numFmtId="3" fontId="14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justify" wrapText="1"/>
    </xf>
    <xf numFmtId="3" fontId="16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justify" wrapText="1"/>
    </xf>
    <xf numFmtId="3" fontId="16" fillId="0" borderId="14" xfId="0" applyNumberFormat="1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9" xfId="0" applyFont="1" applyBorder="1" applyAlignment="1">
      <alignment horizontal="left" vertical="justify" wrapText="1"/>
    </xf>
    <xf numFmtId="3" fontId="16" fillId="0" borderId="9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3" fontId="12" fillId="3" borderId="27" xfId="0" applyNumberFormat="1" applyFont="1" applyFill="1" applyBorder="1" applyAlignment="1">
      <alignment horizontal="right"/>
    </xf>
    <xf numFmtId="3" fontId="13" fillId="3" borderId="27" xfId="0" applyNumberFormat="1" applyFont="1" applyFill="1" applyBorder="1" applyAlignment="1">
      <alignment horizontal="right"/>
    </xf>
    <xf numFmtId="164" fontId="12" fillId="3" borderId="2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2"/>
  <sheetViews>
    <sheetView tabSelected="1" zoomScale="75" zoomScaleNormal="75" workbookViewId="0" topLeftCell="A1">
      <selection activeCell="A361" sqref="A361:M36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6.75390625" style="0" customWidth="1"/>
    <col min="4" max="4" width="22.75390625" style="78" customWidth="1"/>
    <col min="5" max="5" width="12.00390625" style="216" customWidth="1"/>
    <col min="6" max="6" width="12.25390625" style="216" customWidth="1"/>
    <col min="7" max="7" width="11.875" style="216" customWidth="1"/>
    <col min="8" max="8" width="10.875" style="216" customWidth="1"/>
    <col min="9" max="9" width="11.375" style="216" customWidth="1"/>
    <col min="10" max="10" width="11.00390625" style="216" customWidth="1"/>
    <col min="11" max="11" width="11.25390625" style="216" customWidth="1"/>
    <col min="12" max="12" width="10.875" style="216" customWidth="1"/>
    <col min="13" max="13" width="8.75390625" style="216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3</v>
      </c>
    </row>
    <row r="5" spans="1:13" ht="12.75" customHeight="1">
      <c r="A5" s="6" t="s">
        <v>4</v>
      </c>
      <c r="B5" s="7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10" t="s">
        <v>10</v>
      </c>
      <c r="H5" s="11"/>
      <c r="I5" s="11"/>
      <c r="J5" s="11"/>
      <c r="K5" s="12"/>
      <c r="L5" s="13" t="s">
        <v>11</v>
      </c>
      <c r="M5" s="14" t="s">
        <v>12</v>
      </c>
    </row>
    <row r="6" spans="1:13" ht="12.75" customHeight="1">
      <c r="A6" s="15"/>
      <c r="B6" s="16"/>
      <c r="C6" s="17"/>
      <c r="D6" s="17"/>
      <c r="E6" s="18"/>
      <c r="F6" s="18"/>
      <c r="G6" s="19"/>
      <c r="H6" s="20"/>
      <c r="I6" s="20"/>
      <c r="J6" s="20"/>
      <c r="K6" s="21"/>
      <c r="L6" s="22"/>
      <c r="M6" s="23"/>
    </row>
    <row r="7" spans="1:13" ht="12.75" customHeight="1">
      <c r="A7" s="15"/>
      <c r="B7" s="16"/>
      <c r="C7" s="17"/>
      <c r="D7" s="17"/>
      <c r="E7" s="18"/>
      <c r="F7" s="18"/>
      <c r="G7" s="24" t="s">
        <v>13</v>
      </c>
      <c r="H7" s="25" t="s">
        <v>14</v>
      </c>
      <c r="I7" s="26"/>
      <c r="J7" s="26"/>
      <c r="K7" s="27"/>
      <c r="L7" s="22"/>
      <c r="M7" s="23"/>
    </row>
    <row r="8" spans="1:13" ht="18" customHeight="1">
      <c r="A8" s="15"/>
      <c r="B8" s="16"/>
      <c r="C8" s="17"/>
      <c r="D8" s="17"/>
      <c r="E8" s="18"/>
      <c r="F8" s="18"/>
      <c r="G8" s="22"/>
      <c r="H8" s="28" t="s">
        <v>15</v>
      </c>
      <c r="I8" s="28" t="s">
        <v>16</v>
      </c>
      <c r="J8" s="28" t="s">
        <v>17</v>
      </c>
      <c r="K8" s="28" t="s">
        <v>18</v>
      </c>
      <c r="L8" s="22"/>
      <c r="M8" s="23"/>
    </row>
    <row r="9" spans="1:13" ht="19.5" customHeight="1" thickBot="1">
      <c r="A9" s="29"/>
      <c r="B9" s="30"/>
      <c r="C9" s="31"/>
      <c r="D9" s="31"/>
      <c r="E9" s="32"/>
      <c r="F9" s="32"/>
      <c r="G9" s="33"/>
      <c r="H9" s="34"/>
      <c r="I9" s="34"/>
      <c r="J9" s="34"/>
      <c r="K9" s="34"/>
      <c r="L9" s="33"/>
      <c r="M9" s="35"/>
    </row>
    <row r="10" spans="1:13" ht="12.75">
      <c r="A10" s="36">
        <v>1</v>
      </c>
      <c r="B10" s="36">
        <v>2</v>
      </c>
      <c r="C10" s="36">
        <v>3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</row>
    <row r="11" spans="1:13" ht="30">
      <c r="A11" s="38" t="s">
        <v>19</v>
      </c>
      <c r="B11" s="39"/>
      <c r="C11" s="39"/>
      <c r="D11" s="40" t="s">
        <v>20</v>
      </c>
      <c r="E11" s="41">
        <f>SUM(E12+E15+E19+E17)</f>
        <v>208788</v>
      </c>
      <c r="F11" s="41">
        <f aca="true" t="shared" si="0" ref="F11:L11">SUM(F12+F15+F19+F17)</f>
        <v>10906</v>
      </c>
      <c r="G11" s="41">
        <f t="shared" si="0"/>
        <v>10906</v>
      </c>
      <c r="H11" s="41">
        <f t="shared" si="0"/>
        <v>1500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2">
        <f>F11/E11*100</f>
        <v>5.223480276644252</v>
      </c>
    </row>
    <row r="12" spans="1:13" ht="14.25" customHeight="1">
      <c r="A12" s="43"/>
      <c r="B12" s="44" t="s">
        <v>21</v>
      </c>
      <c r="C12" s="45"/>
      <c r="D12" s="46" t="s">
        <v>22</v>
      </c>
      <c r="E12" s="47">
        <f>SUM(E13:E14)</f>
        <v>32588</v>
      </c>
      <c r="F12" s="47">
        <f aca="true" t="shared" si="1" ref="F12:L12">SUM(F13:F14)</f>
        <v>1500</v>
      </c>
      <c r="G12" s="47">
        <f t="shared" si="1"/>
        <v>1500</v>
      </c>
      <c r="H12" s="47">
        <f t="shared" si="1"/>
        <v>1500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8">
        <f>F12/E12*100</f>
        <v>4.602921320731557</v>
      </c>
    </row>
    <row r="13" spans="1:13" s="54" customFormat="1" ht="24">
      <c r="A13" s="49"/>
      <c r="B13" s="50"/>
      <c r="C13" s="51" t="s">
        <v>23</v>
      </c>
      <c r="D13" s="52" t="s">
        <v>24</v>
      </c>
      <c r="E13" s="53">
        <v>10000</v>
      </c>
      <c r="F13" s="53">
        <v>1500</v>
      </c>
      <c r="G13" s="53">
        <f aca="true" t="shared" si="2" ref="G13:G89">F13-L13</f>
        <v>1500</v>
      </c>
      <c r="H13" s="53">
        <v>1500</v>
      </c>
      <c r="I13" s="53"/>
      <c r="J13" s="53"/>
      <c r="K13" s="53"/>
      <c r="L13" s="53"/>
      <c r="M13" s="48">
        <f aca="true" t="shared" si="3" ref="M13:M76">F13/E13*100</f>
        <v>15</v>
      </c>
    </row>
    <row r="14" spans="1:13" ht="12.75" customHeight="1">
      <c r="A14" s="49"/>
      <c r="B14" s="55"/>
      <c r="C14" s="51" t="s">
        <v>25</v>
      </c>
      <c r="D14" s="52" t="s">
        <v>26</v>
      </c>
      <c r="E14" s="53">
        <v>22588</v>
      </c>
      <c r="F14" s="53">
        <v>0</v>
      </c>
      <c r="G14" s="53">
        <f t="shared" si="2"/>
        <v>0</v>
      </c>
      <c r="H14" s="53"/>
      <c r="I14" s="53"/>
      <c r="J14" s="53"/>
      <c r="K14" s="53"/>
      <c r="L14" s="53"/>
      <c r="M14" s="48">
        <f t="shared" si="3"/>
        <v>0</v>
      </c>
    </row>
    <row r="15" spans="1:13" s="56" customFormat="1" ht="15" customHeight="1">
      <c r="A15" s="49"/>
      <c r="B15" s="44" t="s">
        <v>27</v>
      </c>
      <c r="C15" s="45"/>
      <c r="D15" s="46" t="s">
        <v>28</v>
      </c>
      <c r="E15" s="47">
        <f>SUM(E16:E16)</f>
        <v>17800</v>
      </c>
      <c r="F15" s="47">
        <f aca="true" t="shared" si="4" ref="F15:L15">SUM(F16:F16)</f>
        <v>7816</v>
      </c>
      <c r="G15" s="47">
        <f t="shared" si="4"/>
        <v>7816</v>
      </c>
      <c r="H15" s="47">
        <f t="shared" si="4"/>
        <v>0</v>
      </c>
      <c r="I15" s="47">
        <f t="shared" si="4"/>
        <v>0</v>
      </c>
      <c r="J15" s="47">
        <f t="shared" si="4"/>
        <v>0</v>
      </c>
      <c r="K15" s="47">
        <f t="shared" si="4"/>
        <v>0</v>
      </c>
      <c r="L15" s="47">
        <f t="shared" si="4"/>
        <v>0</v>
      </c>
      <c r="M15" s="48">
        <f t="shared" si="3"/>
        <v>43.91011235955056</v>
      </c>
    </row>
    <row r="16" spans="1:13" s="54" customFormat="1" ht="48">
      <c r="A16" s="49"/>
      <c r="B16" s="55"/>
      <c r="C16" s="57" t="s">
        <v>29</v>
      </c>
      <c r="D16" s="52" t="s">
        <v>30</v>
      </c>
      <c r="E16" s="53">
        <v>17800</v>
      </c>
      <c r="F16" s="53">
        <v>7816</v>
      </c>
      <c r="G16" s="53">
        <f t="shared" si="2"/>
        <v>7816</v>
      </c>
      <c r="H16" s="53"/>
      <c r="I16" s="53"/>
      <c r="J16" s="53"/>
      <c r="K16" s="53"/>
      <c r="L16" s="53"/>
      <c r="M16" s="48">
        <f t="shared" si="3"/>
        <v>43.91011235955056</v>
      </c>
    </row>
    <row r="17" spans="1:13" s="62" customFormat="1" ht="28.5">
      <c r="A17" s="49"/>
      <c r="B17" s="58" t="s">
        <v>31</v>
      </c>
      <c r="C17" s="59"/>
      <c r="D17" s="60" t="s">
        <v>32</v>
      </c>
      <c r="E17" s="61">
        <f>SUM(E18)</f>
        <v>150000</v>
      </c>
      <c r="F17" s="61">
        <f aca="true" t="shared" si="5" ref="F17:L17">SUM(F18)</f>
        <v>0</v>
      </c>
      <c r="G17" s="61">
        <f t="shared" si="5"/>
        <v>0</v>
      </c>
      <c r="H17" s="61">
        <f t="shared" si="5"/>
        <v>0</v>
      </c>
      <c r="I17" s="61">
        <f t="shared" si="5"/>
        <v>0</v>
      </c>
      <c r="J17" s="61">
        <f t="shared" si="5"/>
        <v>0</v>
      </c>
      <c r="K17" s="61">
        <f t="shared" si="5"/>
        <v>0</v>
      </c>
      <c r="L17" s="61">
        <f t="shared" si="5"/>
        <v>0</v>
      </c>
      <c r="M17" s="48">
        <f t="shared" si="3"/>
        <v>0</v>
      </c>
    </row>
    <row r="18" spans="1:13" s="67" customFormat="1" ht="12.75">
      <c r="A18" s="49"/>
      <c r="B18" s="63"/>
      <c r="C18" s="64" t="s">
        <v>25</v>
      </c>
      <c r="D18" s="65" t="s">
        <v>26</v>
      </c>
      <c r="E18" s="66">
        <v>150000</v>
      </c>
      <c r="F18" s="66">
        <v>0</v>
      </c>
      <c r="G18" s="66"/>
      <c r="H18" s="66"/>
      <c r="I18" s="66"/>
      <c r="J18" s="66"/>
      <c r="K18" s="66"/>
      <c r="L18" s="66"/>
      <c r="M18" s="48">
        <f t="shared" si="3"/>
        <v>0</v>
      </c>
    </row>
    <row r="19" spans="1:13" s="56" customFormat="1" ht="15" customHeight="1">
      <c r="A19" s="49"/>
      <c r="B19" s="44" t="s">
        <v>33</v>
      </c>
      <c r="C19" s="45"/>
      <c r="D19" s="46" t="s">
        <v>34</v>
      </c>
      <c r="E19" s="47">
        <f>SUM(E20:E21)</f>
        <v>8400</v>
      </c>
      <c r="F19" s="47">
        <f aca="true" t="shared" si="6" ref="F19:L19">SUM(F20:F21)</f>
        <v>1590</v>
      </c>
      <c r="G19" s="47">
        <f t="shared" si="6"/>
        <v>1590</v>
      </c>
      <c r="H19" s="47">
        <f t="shared" si="6"/>
        <v>0</v>
      </c>
      <c r="I19" s="47">
        <f t="shared" si="6"/>
        <v>0</v>
      </c>
      <c r="J19" s="47">
        <f t="shared" si="6"/>
        <v>0</v>
      </c>
      <c r="K19" s="47">
        <f t="shared" si="6"/>
        <v>0</v>
      </c>
      <c r="L19" s="47">
        <f t="shared" si="6"/>
        <v>0</v>
      </c>
      <c r="M19" s="48">
        <f t="shared" si="3"/>
        <v>18.928571428571427</v>
      </c>
    </row>
    <row r="20" spans="1:13" s="54" customFormat="1" ht="24">
      <c r="A20" s="49"/>
      <c r="B20" s="50"/>
      <c r="C20" s="57" t="s">
        <v>35</v>
      </c>
      <c r="D20" s="52" t="s">
        <v>36</v>
      </c>
      <c r="E20" s="53">
        <v>5300</v>
      </c>
      <c r="F20" s="53">
        <v>640</v>
      </c>
      <c r="G20" s="53">
        <f t="shared" si="2"/>
        <v>640</v>
      </c>
      <c r="H20" s="53"/>
      <c r="I20" s="53"/>
      <c r="J20" s="53"/>
      <c r="K20" s="53"/>
      <c r="L20" s="53"/>
      <c r="M20" s="48">
        <f t="shared" si="3"/>
        <v>12.075471698113208</v>
      </c>
    </row>
    <row r="21" spans="1:13" s="54" customFormat="1" ht="12.75" customHeight="1">
      <c r="A21" s="68"/>
      <c r="B21" s="55"/>
      <c r="C21" s="57" t="s">
        <v>25</v>
      </c>
      <c r="D21" s="52" t="s">
        <v>26</v>
      </c>
      <c r="E21" s="53">
        <v>3100</v>
      </c>
      <c r="F21" s="53">
        <v>950</v>
      </c>
      <c r="G21" s="53">
        <f t="shared" si="2"/>
        <v>950</v>
      </c>
      <c r="H21" s="53"/>
      <c r="I21" s="53"/>
      <c r="J21" s="53"/>
      <c r="K21" s="53"/>
      <c r="L21" s="53"/>
      <c r="M21" s="48">
        <f t="shared" si="3"/>
        <v>30.64516129032258</v>
      </c>
    </row>
    <row r="22" spans="1:13" s="56" customFormat="1" ht="30">
      <c r="A22" s="69">
        <v>600</v>
      </c>
      <c r="B22" s="70"/>
      <c r="C22" s="71"/>
      <c r="D22" s="72" t="s">
        <v>37</v>
      </c>
      <c r="E22" s="41">
        <f aca="true" t="shared" si="7" ref="E22:L22">SUM(E23+E25+E29)</f>
        <v>2570000</v>
      </c>
      <c r="F22" s="41">
        <f t="shared" si="7"/>
        <v>811684</v>
      </c>
      <c r="G22" s="41">
        <f t="shared" si="7"/>
        <v>554395</v>
      </c>
      <c r="H22" s="41">
        <f t="shared" si="7"/>
        <v>1671</v>
      </c>
      <c r="I22" s="41">
        <f t="shared" si="7"/>
        <v>0</v>
      </c>
      <c r="J22" s="41">
        <f t="shared" si="7"/>
        <v>0</v>
      </c>
      <c r="K22" s="41">
        <f t="shared" si="7"/>
        <v>0</v>
      </c>
      <c r="L22" s="41">
        <f t="shared" si="7"/>
        <v>257289</v>
      </c>
      <c r="M22" s="73">
        <f t="shared" si="3"/>
        <v>31.583035019455252</v>
      </c>
    </row>
    <row r="23" spans="1:13" s="78" customFormat="1" ht="28.5">
      <c r="A23" s="74"/>
      <c r="B23" s="75">
        <v>60014</v>
      </c>
      <c r="C23" s="76"/>
      <c r="D23" s="77" t="s">
        <v>38</v>
      </c>
      <c r="E23" s="47">
        <f>SUM(E24:E24)</f>
        <v>100000</v>
      </c>
      <c r="F23" s="47">
        <f aca="true" t="shared" si="8" ref="F23:L23">SUM(F24:F24)</f>
        <v>65044</v>
      </c>
      <c r="G23" s="47">
        <f t="shared" si="8"/>
        <v>65044</v>
      </c>
      <c r="H23" s="47">
        <f t="shared" si="8"/>
        <v>0</v>
      </c>
      <c r="I23" s="47">
        <f t="shared" si="8"/>
        <v>0</v>
      </c>
      <c r="J23" s="47">
        <f t="shared" si="8"/>
        <v>0</v>
      </c>
      <c r="K23" s="47">
        <f t="shared" si="8"/>
        <v>0</v>
      </c>
      <c r="L23" s="47">
        <f t="shared" si="8"/>
        <v>0</v>
      </c>
      <c r="M23" s="48">
        <f t="shared" si="3"/>
        <v>65.044</v>
      </c>
    </row>
    <row r="24" spans="1:13" s="54" customFormat="1" ht="12.75" customHeight="1">
      <c r="A24" s="79"/>
      <c r="B24" s="80"/>
      <c r="C24" s="81" t="s">
        <v>25</v>
      </c>
      <c r="D24" s="52" t="s">
        <v>26</v>
      </c>
      <c r="E24" s="53">
        <v>100000</v>
      </c>
      <c r="F24" s="53">
        <v>65044</v>
      </c>
      <c r="G24" s="53">
        <f t="shared" si="2"/>
        <v>65044</v>
      </c>
      <c r="H24" s="53"/>
      <c r="I24" s="53"/>
      <c r="J24" s="53"/>
      <c r="K24" s="53"/>
      <c r="L24" s="53"/>
      <c r="M24" s="48">
        <f t="shared" si="3"/>
        <v>65.044</v>
      </c>
    </row>
    <row r="25" spans="1:13" s="78" customFormat="1" ht="28.5">
      <c r="A25" s="82"/>
      <c r="B25" s="83">
        <v>60016</v>
      </c>
      <c r="C25" s="83"/>
      <c r="D25" s="84" t="s">
        <v>39</v>
      </c>
      <c r="E25" s="85">
        <f>SUM(E26:E28)</f>
        <v>2130000</v>
      </c>
      <c r="F25" s="85">
        <f aca="true" t="shared" si="9" ref="F25:L25">SUM(F26:F28)</f>
        <v>642278</v>
      </c>
      <c r="G25" s="85">
        <f t="shared" si="9"/>
        <v>384989</v>
      </c>
      <c r="H25" s="85">
        <f t="shared" si="9"/>
        <v>1671</v>
      </c>
      <c r="I25" s="47">
        <f t="shared" si="9"/>
        <v>0</v>
      </c>
      <c r="J25" s="47">
        <f t="shared" si="9"/>
        <v>0</v>
      </c>
      <c r="K25" s="47">
        <f t="shared" si="9"/>
        <v>0</v>
      </c>
      <c r="L25" s="47">
        <f t="shared" si="9"/>
        <v>257289</v>
      </c>
      <c r="M25" s="48">
        <f t="shared" si="3"/>
        <v>30.153896713615026</v>
      </c>
    </row>
    <row r="26" spans="1:13" s="67" customFormat="1" ht="24">
      <c r="A26" s="86"/>
      <c r="B26" s="87"/>
      <c r="C26" s="88">
        <v>4170</v>
      </c>
      <c r="D26" s="89" t="s">
        <v>24</v>
      </c>
      <c r="E26" s="90">
        <v>15000</v>
      </c>
      <c r="F26" s="90">
        <v>1671</v>
      </c>
      <c r="G26" s="91">
        <f t="shared" si="2"/>
        <v>1671</v>
      </c>
      <c r="H26" s="90">
        <v>1671</v>
      </c>
      <c r="I26" s="90"/>
      <c r="J26" s="90"/>
      <c r="K26" s="90"/>
      <c r="L26" s="90"/>
      <c r="M26" s="92">
        <f t="shared" si="3"/>
        <v>11.14</v>
      </c>
    </row>
    <row r="27" spans="1:13" s="54" customFormat="1" ht="12.75" customHeight="1">
      <c r="A27" s="86"/>
      <c r="B27" s="87"/>
      <c r="C27" s="81" t="s">
        <v>40</v>
      </c>
      <c r="D27" s="52" t="s">
        <v>41</v>
      </c>
      <c r="E27" s="53">
        <v>1075000</v>
      </c>
      <c r="F27" s="53">
        <v>383318</v>
      </c>
      <c r="G27" s="53">
        <f t="shared" si="2"/>
        <v>383318</v>
      </c>
      <c r="H27" s="53"/>
      <c r="I27" s="53"/>
      <c r="J27" s="53"/>
      <c r="K27" s="53"/>
      <c r="L27" s="53"/>
      <c r="M27" s="48">
        <f t="shared" si="3"/>
        <v>35.65748837209302</v>
      </c>
    </row>
    <row r="28" spans="1:13" s="54" customFormat="1" ht="24">
      <c r="A28" s="86"/>
      <c r="B28" s="83"/>
      <c r="C28" s="81" t="s">
        <v>42</v>
      </c>
      <c r="D28" s="52" t="s">
        <v>43</v>
      </c>
      <c r="E28" s="53">
        <v>1040000</v>
      </c>
      <c r="F28" s="53">
        <v>257289</v>
      </c>
      <c r="G28" s="53">
        <f t="shared" si="2"/>
        <v>0</v>
      </c>
      <c r="H28" s="53"/>
      <c r="I28" s="53"/>
      <c r="J28" s="53"/>
      <c r="K28" s="53"/>
      <c r="L28" s="53">
        <v>257289</v>
      </c>
      <c r="M28" s="48">
        <f t="shared" si="3"/>
        <v>24.739326923076923</v>
      </c>
    </row>
    <row r="29" spans="1:13" s="78" customFormat="1" ht="15.75" customHeight="1">
      <c r="A29" s="86"/>
      <c r="B29" s="93">
        <v>60095</v>
      </c>
      <c r="C29" s="83"/>
      <c r="D29" s="84" t="s">
        <v>34</v>
      </c>
      <c r="E29" s="85">
        <f>SUM(E30:E31)</f>
        <v>340000</v>
      </c>
      <c r="F29" s="85">
        <f aca="true" t="shared" si="10" ref="F29:L29">SUM(F30:F31)</f>
        <v>104362</v>
      </c>
      <c r="G29" s="85">
        <f t="shared" si="10"/>
        <v>104362</v>
      </c>
      <c r="H29" s="85">
        <f t="shared" si="10"/>
        <v>0</v>
      </c>
      <c r="I29" s="85">
        <f t="shared" si="10"/>
        <v>0</v>
      </c>
      <c r="J29" s="85">
        <f t="shared" si="10"/>
        <v>0</v>
      </c>
      <c r="K29" s="85">
        <f t="shared" si="10"/>
        <v>0</v>
      </c>
      <c r="L29" s="85">
        <f t="shared" si="10"/>
        <v>0</v>
      </c>
      <c r="M29" s="48">
        <f t="shared" si="3"/>
        <v>30.69470588235294</v>
      </c>
    </row>
    <row r="30" spans="1:13" s="67" customFormat="1" ht="67.5" customHeight="1">
      <c r="A30" s="86"/>
      <c r="B30" s="93"/>
      <c r="C30" s="94">
        <v>2330</v>
      </c>
      <c r="D30" s="95" t="s">
        <v>44</v>
      </c>
      <c r="E30" s="90">
        <v>70000</v>
      </c>
      <c r="F30" s="90">
        <v>0</v>
      </c>
      <c r="G30" s="53">
        <f t="shared" si="2"/>
        <v>0</v>
      </c>
      <c r="H30" s="90"/>
      <c r="I30" s="90"/>
      <c r="J30" s="90"/>
      <c r="K30" s="90"/>
      <c r="L30" s="90"/>
      <c r="M30" s="48">
        <f t="shared" si="3"/>
        <v>0</v>
      </c>
    </row>
    <row r="31" spans="1:13" s="54" customFormat="1" ht="14.25" customHeight="1">
      <c r="A31" s="96"/>
      <c r="B31" s="80"/>
      <c r="C31" s="97" t="s">
        <v>25</v>
      </c>
      <c r="D31" s="52" t="s">
        <v>26</v>
      </c>
      <c r="E31" s="53">
        <v>270000</v>
      </c>
      <c r="F31" s="53">
        <v>104362</v>
      </c>
      <c r="G31" s="53">
        <f t="shared" si="2"/>
        <v>104362</v>
      </c>
      <c r="H31" s="53"/>
      <c r="I31" s="53"/>
      <c r="J31" s="53"/>
      <c r="K31" s="53"/>
      <c r="L31" s="53"/>
      <c r="M31" s="48">
        <f t="shared" si="3"/>
        <v>38.6525925925926</v>
      </c>
    </row>
    <row r="32" spans="1:13" s="78" customFormat="1" ht="15.75">
      <c r="A32" s="69">
        <v>630</v>
      </c>
      <c r="B32" s="70"/>
      <c r="C32" s="71"/>
      <c r="D32" s="40" t="s">
        <v>45</v>
      </c>
      <c r="E32" s="41">
        <f>SUM(E33)</f>
        <v>255000</v>
      </c>
      <c r="F32" s="41">
        <f aca="true" t="shared" si="11" ref="F32:L32">SUM(F33)</f>
        <v>23539</v>
      </c>
      <c r="G32" s="41">
        <f t="shared" si="11"/>
        <v>23539</v>
      </c>
      <c r="H32" s="41">
        <f t="shared" si="11"/>
        <v>0</v>
      </c>
      <c r="I32" s="41">
        <f t="shared" si="11"/>
        <v>0</v>
      </c>
      <c r="J32" s="41">
        <f t="shared" si="11"/>
        <v>0</v>
      </c>
      <c r="K32" s="41">
        <f t="shared" si="11"/>
        <v>0</v>
      </c>
      <c r="L32" s="41">
        <f t="shared" si="11"/>
        <v>0</v>
      </c>
      <c r="M32" s="73">
        <f t="shared" si="3"/>
        <v>9.230980392156862</v>
      </c>
    </row>
    <row r="33" spans="1:13" s="78" customFormat="1" ht="15" customHeight="1">
      <c r="A33" s="98"/>
      <c r="B33" s="75">
        <v>63095</v>
      </c>
      <c r="C33" s="99"/>
      <c r="D33" s="46" t="s">
        <v>34</v>
      </c>
      <c r="E33" s="47">
        <f aca="true" t="shared" si="12" ref="E33:L33">SUM(E34:E35)</f>
        <v>255000</v>
      </c>
      <c r="F33" s="47">
        <f t="shared" si="12"/>
        <v>23539</v>
      </c>
      <c r="G33" s="47">
        <f t="shared" si="12"/>
        <v>23539</v>
      </c>
      <c r="H33" s="47">
        <f t="shared" si="12"/>
        <v>0</v>
      </c>
      <c r="I33" s="47">
        <f t="shared" si="12"/>
        <v>0</v>
      </c>
      <c r="J33" s="47">
        <f t="shared" si="12"/>
        <v>0</v>
      </c>
      <c r="K33" s="47">
        <f t="shared" si="12"/>
        <v>0</v>
      </c>
      <c r="L33" s="47">
        <f t="shared" si="12"/>
        <v>0</v>
      </c>
      <c r="M33" s="48">
        <f t="shared" si="3"/>
        <v>9.230980392156862</v>
      </c>
    </row>
    <row r="34" spans="1:13" s="67" customFormat="1" ht="12.75">
      <c r="A34" s="100"/>
      <c r="B34" s="93"/>
      <c r="C34" s="101">
        <v>4270</v>
      </c>
      <c r="D34" s="65" t="s">
        <v>41</v>
      </c>
      <c r="E34" s="66">
        <v>250000</v>
      </c>
      <c r="F34" s="66">
        <v>23539</v>
      </c>
      <c r="G34" s="66">
        <f t="shared" si="2"/>
        <v>23539</v>
      </c>
      <c r="H34" s="66"/>
      <c r="I34" s="66"/>
      <c r="J34" s="66"/>
      <c r="K34" s="66"/>
      <c r="L34" s="66"/>
      <c r="M34" s="48">
        <f t="shared" si="3"/>
        <v>9.4156</v>
      </c>
    </row>
    <row r="35" spans="1:13" s="54" customFormat="1" ht="12.75" customHeight="1">
      <c r="A35" s="102"/>
      <c r="B35" s="80"/>
      <c r="C35" s="81" t="s">
        <v>25</v>
      </c>
      <c r="D35" s="52" t="s">
        <v>26</v>
      </c>
      <c r="E35" s="53">
        <v>5000</v>
      </c>
      <c r="F35" s="53">
        <v>0</v>
      </c>
      <c r="G35" s="53">
        <f t="shared" si="2"/>
        <v>0</v>
      </c>
      <c r="H35" s="53"/>
      <c r="I35" s="53"/>
      <c r="J35" s="53"/>
      <c r="K35" s="53"/>
      <c r="L35" s="53"/>
      <c r="M35" s="48">
        <f t="shared" si="3"/>
        <v>0</v>
      </c>
    </row>
    <row r="36" spans="1:13" s="78" customFormat="1" ht="30">
      <c r="A36" s="69">
        <v>700</v>
      </c>
      <c r="B36" s="70"/>
      <c r="C36" s="70"/>
      <c r="D36" s="40" t="s">
        <v>46</v>
      </c>
      <c r="E36" s="41">
        <f>SUM(E37+E44+E46)</f>
        <v>6728130</v>
      </c>
      <c r="F36" s="41">
        <f aca="true" t="shared" si="13" ref="F36:L36">SUM(F37+F44+F46)</f>
        <v>2551635</v>
      </c>
      <c r="G36" s="41">
        <f t="shared" si="13"/>
        <v>2170650</v>
      </c>
      <c r="H36" s="41">
        <f t="shared" si="13"/>
        <v>5171</v>
      </c>
      <c r="I36" s="41">
        <f t="shared" si="13"/>
        <v>0</v>
      </c>
      <c r="J36" s="41">
        <f t="shared" si="13"/>
        <v>0</v>
      </c>
      <c r="K36" s="41">
        <f t="shared" si="13"/>
        <v>0</v>
      </c>
      <c r="L36" s="41">
        <f t="shared" si="13"/>
        <v>380985</v>
      </c>
      <c r="M36" s="73">
        <f t="shared" si="3"/>
        <v>37.9248766001846</v>
      </c>
    </row>
    <row r="37" spans="1:13" s="78" customFormat="1" ht="28.5">
      <c r="A37" s="103"/>
      <c r="B37" s="75">
        <v>70005</v>
      </c>
      <c r="C37" s="99"/>
      <c r="D37" s="46" t="s">
        <v>47</v>
      </c>
      <c r="E37" s="47">
        <f>SUM(E38:E43)</f>
        <v>838130</v>
      </c>
      <c r="F37" s="47">
        <f aca="true" t="shared" si="14" ref="F37:L37">SUM(F38:F43)</f>
        <v>330369</v>
      </c>
      <c r="G37" s="47">
        <f t="shared" si="2"/>
        <v>69953</v>
      </c>
      <c r="H37" s="47">
        <f t="shared" si="14"/>
        <v>0</v>
      </c>
      <c r="I37" s="47">
        <f t="shared" si="14"/>
        <v>0</v>
      </c>
      <c r="J37" s="47">
        <f t="shared" si="14"/>
        <v>0</v>
      </c>
      <c r="K37" s="47">
        <f t="shared" si="14"/>
        <v>0</v>
      </c>
      <c r="L37" s="47">
        <f t="shared" si="14"/>
        <v>260416</v>
      </c>
      <c r="M37" s="48">
        <f t="shared" si="3"/>
        <v>39.41739348311121</v>
      </c>
    </row>
    <row r="38" spans="1:13" s="54" customFormat="1" ht="12.75" customHeight="1">
      <c r="A38" s="86"/>
      <c r="B38" s="93"/>
      <c r="C38" s="81" t="s">
        <v>48</v>
      </c>
      <c r="D38" s="52" t="s">
        <v>49</v>
      </c>
      <c r="E38" s="53">
        <v>14000</v>
      </c>
      <c r="F38" s="53">
        <v>4325</v>
      </c>
      <c r="G38" s="53">
        <f t="shared" si="2"/>
        <v>4325</v>
      </c>
      <c r="H38" s="53"/>
      <c r="I38" s="53"/>
      <c r="J38" s="53"/>
      <c r="K38" s="53"/>
      <c r="L38" s="53"/>
      <c r="M38" s="48">
        <f t="shared" si="3"/>
        <v>30.892857142857146</v>
      </c>
    </row>
    <row r="39" spans="1:13" s="54" customFormat="1" ht="12.75" customHeight="1">
      <c r="A39" s="86"/>
      <c r="B39" s="93"/>
      <c r="C39" s="81" t="s">
        <v>40</v>
      </c>
      <c r="D39" s="52" t="s">
        <v>41</v>
      </c>
      <c r="E39" s="53">
        <v>28000</v>
      </c>
      <c r="F39" s="53">
        <v>4254</v>
      </c>
      <c r="G39" s="53">
        <f t="shared" si="2"/>
        <v>4254</v>
      </c>
      <c r="H39" s="53"/>
      <c r="I39" s="53"/>
      <c r="J39" s="53"/>
      <c r="K39" s="53"/>
      <c r="L39" s="53"/>
      <c r="M39" s="48">
        <f t="shared" si="3"/>
        <v>15.192857142857145</v>
      </c>
    </row>
    <row r="40" spans="1:13" s="54" customFormat="1" ht="12.75" customHeight="1">
      <c r="A40" s="86"/>
      <c r="B40" s="93"/>
      <c r="C40" s="81" t="s">
        <v>25</v>
      </c>
      <c r="D40" s="52" t="s">
        <v>26</v>
      </c>
      <c r="E40" s="53">
        <v>246130</v>
      </c>
      <c r="F40" s="53">
        <v>58160</v>
      </c>
      <c r="G40" s="53">
        <f t="shared" si="2"/>
        <v>58160</v>
      </c>
      <c r="H40" s="53"/>
      <c r="I40" s="53"/>
      <c r="J40" s="53"/>
      <c r="K40" s="53"/>
      <c r="L40" s="53"/>
      <c r="M40" s="48">
        <f t="shared" si="3"/>
        <v>23.62978913582253</v>
      </c>
    </row>
    <row r="41" spans="1:13" s="54" customFormat="1" ht="12.75" customHeight="1">
      <c r="A41" s="86"/>
      <c r="B41" s="93"/>
      <c r="C41" s="81" t="s">
        <v>50</v>
      </c>
      <c r="D41" s="52" t="s">
        <v>51</v>
      </c>
      <c r="E41" s="53">
        <v>49964</v>
      </c>
      <c r="F41" s="53">
        <v>3178</v>
      </c>
      <c r="G41" s="53">
        <f t="shared" si="2"/>
        <v>3178</v>
      </c>
      <c r="H41" s="53"/>
      <c r="I41" s="53"/>
      <c r="J41" s="53"/>
      <c r="K41" s="53"/>
      <c r="L41" s="53"/>
      <c r="M41" s="48">
        <f t="shared" si="3"/>
        <v>6.360579617324473</v>
      </c>
    </row>
    <row r="42" spans="1:13" s="54" customFormat="1" ht="12.75" customHeight="1">
      <c r="A42" s="86"/>
      <c r="B42" s="93"/>
      <c r="C42" s="81" t="s">
        <v>52</v>
      </c>
      <c r="D42" s="52" t="s">
        <v>53</v>
      </c>
      <c r="E42" s="53">
        <v>36</v>
      </c>
      <c r="F42" s="53">
        <v>36</v>
      </c>
      <c r="G42" s="53">
        <f t="shared" si="2"/>
        <v>36</v>
      </c>
      <c r="H42" s="53"/>
      <c r="I42" s="53"/>
      <c r="J42" s="53"/>
      <c r="K42" s="53"/>
      <c r="L42" s="53"/>
      <c r="M42" s="48">
        <f t="shared" si="3"/>
        <v>100</v>
      </c>
    </row>
    <row r="43" spans="1:13" s="54" customFormat="1" ht="36">
      <c r="A43" s="104"/>
      <c r="B43" s="80"/>
      <c r="C43" s="81" t="s">
        <v>54</v>
      </c>
      <c r="D43" s="52" t="s">
        <v>55</v>
      </c>
      <c r="E43" s="53">
        <v>500000</v>
      </c>
      <c r="F43" s="53">
        <v>260416</v>
      </c>
      <c r="G43" s="53">
        <f t="shared" si="2"/>
        <v>0</v>
      </c>
      <c r="H43" s="53"/>
      <c r="I43" s="53"/>
      <c r="J43" s="53"/>
      <c r="K43" s="53"/>
      <c r="L43" s="53">
        <v>260416</v>
      </c>
      <c r="M43" s="48">
        <f t="shared" si="3"/>
        <v>52.0832</v>
      </c>
    </row>
    <row r="44" spans="1:13" s="78" customFormat="1" ht="42.75">
      <c r="A44" s="86"/>
      <c r="B44" s="93">
        <v>70021</v>
      </c>
      <c r="C44" s="83"/>
      <c r="D44" s="105" t="s">
        <v>56</v>
      </c>
      <c r="E44" s="85">
        <f>SUM(E45)</f>
        <v>994000</v>
      </c>
      <c r="F44" s="85">
        <f aca="true" t="shared" si="15" ref="F44:L44">SUM(F45)</f>
        <v>0</v>
      </c>
      <c r="G44" s="85">
        <f t="shared" si="2"/>
        <v>0</v>
      </c>
      <c r="H44" s="85">
        <f t="shared" si="15"/>
        <v>0</v>
      </c>
      <c r="I44" s="85">
        <f t="shared" si="15"/>
        <v>0</v>
      </c>
      <c r="J44" s="85">
        <f t="shared" si="15"/>
        <v>0</v>
      </c>
      <c r="K44" s="85">
        <f t="shared" si="15"/>
        <v>0</v>
      </c>
      <c r="L44" s="85">
        <f t="shared" si="15"/>
        <v>0</v>
      </c>
      <c r="M44" s="92">
        <f t="shared" si="3"/>
        <v>0</v>
      </c>
    </row>
    <row r="45" spans="1:13" s="54" customFormat="1" ht="36">
      <c r="A45" s="86"/>
      <c r="B45" s="80"/>
      <c r="C45" s="81" t="s">
        <v>54</v>
      </c>
      <c r="D45" s="52" t="s">
        <v>55</v>
      </c>
      <c r="E45" s="53">
        <v>994000</v>
      </c>
      <c r="F45" s="53">
        <v>0</v>
      </c>
      <c r="G45" s="53">
        <f t="shared" si="2"/>
        <v>0</v>
      </c>
      <c r="H45" s="53"/>
      <c r="I45" s="53"/>
      <c r="J45" s="53"/>
      <c r="K45" s="53"/>
      <c r="L45" s="53"/>
      <c r="M45" s="48">
        <f t="shared" si="3"/>
        <v>0</v>
      </c>
    </row>
    <row r="46" spans="1:13" s="78" customFormat="1" ht="15.75" customHeight="1">
      <c r="A46" s="86"/>
      <c r="B46" s="75">
        <v>70095</v>
      </c>
      <c r="C46" s="83"/>
      <c r="D46" s="105" t="s">
        <v>34</v>
      </c>
      <c r="E46" s="85">
        <f>SUM(E47:E53)</f>
        <v>4896000</v>
      </c>
      <c r="F46" s="85">
        <f>SUM(F47:F53)</f>
        <v>2221266</v>
      </c>
      <c r="G46" s="85">
        <f t="shared" si="2"/>
        <v>2100697</v>
      </c>
      <c r="H46" s="85">
        <f>SUM(H47:H53)</f>
        <v>5171</v>
      </c>
      <c r="I46" s="85">
        <f>SUM(I47:I53)</f>
        <v>0</v>
      </c>
      <c r="J46" s="85">
        <f>SUM(J47:J53)</f>
        <v>0</v>
      </c>
      <c r="K46" s="85">
        <f>SUM(K47:K53)</f>
        <v>0</v>
      </c>
      <c r="L46" s="85">
        <f>SUM(L47:L53)</f>
        <v>120569</v>
      </c>
      <c r="M46" s="48">
        <f t="shared" si="3"/>
        <v>45.368995098039214</v>
      </c>
    </row>
    <row r="47" spans="1:13" s="54" customFormat="1" ht="24">
      <c r="A47" s="86"/>
      <c r="B47" s="93"/>
      <c r="C47" s="81" t="s">
        <v>57</v>
      </c>
      <c r="D47" s="52" t="s">
        <v>58</v>
      </c>
      <c r="E47" s="53">
        <v>1500</v>
      </c>
      <c r="F47" s="53">
        <v>231</v>
      </c>
      <c r="G47" s="53">
        <f t="shared" si="2"/>
        <v>231</v>
      </c>
      <c r="H47" s="53">
        <v>231</v>
      </c>
      <c r="I47" s="53"/>
      <c r="J47" s="53"/>
      <c r="K47" s="53"/>
      <c r="L47" s="53"/>
      <c r="M47" s="48">
        <f t="shared" si="3"/>
        <v>15.4</v>
      </c>
    </row>
    <row r="48" spans="1:13" s="54" customFormat="1" ht="24">
      <c r="A48" s="79"/>
      <c r="B48" s="93"/>
      <c r="C48" s="96" t="s">
        <v>23</v>
      </c>
      <c r="D48" s="106" t="s">
        <v>24</v>
      </c>
      <c r="E48" s="91">
        <v>22000</v>
      </c>
      <c r="F48" s="91">
        <v>4940</v>
      </c>
      <c r="G48" s="53">
        <f t="shared" si="2"/>
        <v>4940</v>
      </c>
      <c r="H48" s="91">
        <v>4940</v>
      </c>
      <c r="I48" s="91"/>
      <c r="J48" s="91"/>
      <c r="K48" s="91"/>
      <c r="L48" s="91"/>
      <c r="M48" s="48">
        <f t="shared" si="3"/>
        <v>22.454545454545453</v>
      </c>
    </row>
    <row r="49" spans="1:13" s="54" customFormat="1" ht="24">
      <c r="A49" s="79"/>
      <c r="B49" s="93"/>
      <c r="C49" s="96" t="s">
        <v>35</v>
      </c>
      <c r="D49" s="106" t="s">
        <v>36</v>
      </c>
      <c r="E49" s="91">
        <v>97000</v>
      </c>
      <c r="F49" s="91">
        <v>37745</v>
      </c>
      <c r="G49" s="91">
        <f t="shared" si="2"/>
        <v>37745</v>
      </c>
      <c r="H49" s="91"/>
      <c r="I49" s="91"/>
      <c r="J49" s="91"/>
      <c r="K49" s="91"/>
      <c r="L49" s="91"/>
      <c r="M49" s="48">
        <f t="shared" si="3"/>
        <v>38.91237113402062</v>
      </c>
    </row>
    <row r="50" spans="1:13" s="54" customFormat="1" ht="12.75" customHeight="1">
      <c r="A50" s="79"/>
      <c r="B50" s="93"/>
      <c r="C50" s="96" t="s">
        <v>48</v>
      </c>
      <c r="D50" s="106" t="s">
        <v>49</v>
      </c>
      <c r="E50" s="91">
        <v>909000</v>
      </c>
      <c r="F50" s="91">
        <v>737995</v>
      </c>
      <c r="G50" s="91">
        <f t="shared" si="2"/>
        <v>737995</v>
      </c>
      <c r="H50" s="91"/>
      <c r="I50" s="91"/>
      <c r="J50" s="91"/>
      <c r="K50" s="91"/>
      <c r="L50" s="91"/>
      <c r="M50" s="48">
        <f t="shared" si="3"/>
        <v>81.18756875687568</v>
      </c>
    </row>
    <row r="51" spans="1:13" s="54" customFormat="1" ht="12.75" customHeight="1">
      <c r="A51" s="79"/>
      <c r="B51" s="93"/>
      <c r="C51" s="96" t="s">
        <v>40</v>
      </c>
      <c r="D51" s="106" t="s">
        <v>41</v>
      </c>
      <c r="E51" s="91">
        <v>1550000</v>
      </c>
      <c r="F51" s="91">
        <v>440587</v>
      </c>
      <c r="G51" s="91">
        <f t="shared" si="2"/>
        <v>440587</v>
      </c>
      <c r="H51" s="91"/>
      <c r="I51" s="91"/>
      <c r="J51" s="91"/>
      <c r="K51" s="91"/>
      <c r="L51" s="91"/>
      <c r="M51" s="48">
        <f t="shared" si="3"/>
        <v>28.424967741935486</v>
      </c>
    </row>
    <row r="52" spans="1:13" s="54" customFormat="1" ht="12.75" customHeight="1">
      <c r="A52" s="79"/>
      <c r="B52" s="93"/>
      <c r="C52" s="96" t="s">
        <v>25</v>
      </c>
      <c r="D52" s="106" t="s">
        <v>26</v>
      </c>
      <c r="E52" s="91">
        <v>1516500</v>
      </c>
      <c r="F52" s="91">
        <v>879199</v>
      </c>
      <c r="G52" s="91">
        <f t="shared" si="2"/>
        <v>879199</v>
      </c>
      <c r="H52" s="91"/>
      <c r="I52" s="91"/>
      <c r="J52" s="91"/>
      <c r="K52" s="91"/>
      <c r="L52" s="91"/>
      <c r="M52" s="48">
        <f t="shared" si="3"/>
        <v>57.97553577316189</v>
      </c>
    </row>
    <row r="53" spans="1:13" s="54" customFormat="1" ht="24">
      <c r="A53" s="82"/>
      <c r="B53" s="80"/>
      <c r="C53" s="96" t="s">
        <v>42</v>
      </c>
      <c r="D53" s="52" t="s">
        <v>43</v>
      </c>
      <c r="E53" s="91">
        <v>800000</v>
      </c>
      <c r="F53" s="91">
        <v>120569</v>
      </c>
      <c r="G53" s="91">
        <f t="shared" si="2"/>
        <v>0</v>
      </c>
      <c r="H53" s="91"/>
      <c r="I53" s="91"/>
      <c r="J53" s="91"/>
      <c r="K53" s="91"/>
      <c r="L53" s="91">
        <v>120569</v>
      </c>
      <c r="M53" s="48">
        <f t="shared" si="3"/>
        <v>15.071124999999999</v>
      </c>
    </row>
    <row r="54" spans="1:13" ht="30">
      <c r="A54" s="69">
        <v>710</v>
      </c>
      <c r="B54" s="70"/>
      <c r="C54" s="107"/>
      <c r="D54" s="108" t="s">
        <v>59</v>
      </c>
      <c r="E54" s="109">
        <f>SUM(E55+E60)</f>
        <v>951400</v>
      </c>
      <c r="F54" s="109">
        <f aca="true" t="shared" si="16" ref="F54:L54">SUM(F55+F60)</f>
        <v>276362</v>
      </c>
      <c r="G54" s="109">
        <f t="shared" si="16"/>
        <v>276362</v>
      </c>
      <c r="H54" s="109">
        <f t="shared" si="16"/>
        <v>874</v>
      </c>
      <c r="I54" s="109">
        <f t="shared" si="16"/>
        <v>28000</v>
      </c>
      <c r="J54" s="109">
        <f t="shared" si="16"/>
        <v>0</v>
      </c>
      <c r="K54" s="109">
        <f t="shared" si="16"/>
        <v>0</v>
      </c>
      <c r="L54" s="109">
        <f t="shared" si="16"/>
        <v>0</v>
      </c>
      <c r="M54" s="110">
        <f t="shared" si="3"/>
        <v>29.047929367248265</v>
      </c>
    </row>
    <row r="55" spans="1:13" ht="42.75">
      <c r="A55" s="111"/>
      <c r="B55" s="112">
        <v>71004</v>
      </c>
      <c r="C55" s="99"/>
      <c r="D55" s="46" t="s">
        <v>60</v>
      </c>
      <c r="E55" s="47">
        <f>SUM(E56:E59)</f>
        <v>632000</v>
      </c>
      <c r="F55" s="47">
        <f aca="true" t="shared" si="17" ref="F55:L55">SUM(F56:F59)</f>
        <v>232434</v>
      </c>
      <c r="G55" s="47">
        <f t="shared" si="17"/>
        <v>232434</v>
      </c>
      <c r="H55" s="47">
        <f t="shared" si="17"/>
        <v>874</v>
      </c>
      <c r="I55" s="47">
        <f t="shared" si="17"/>
        <v>28000</v>
      </c>
      <c r="J55" s="47">
        <f t="shared" si="17"/>
        <v>0</v>
      </c>
      <c r="K55" s="47">
        <f t="shared" si="17"/>
        <v>0</v>
      </c>
      <c r="L55" s="47">
        <f t="shared" si="17"/>
        <v>0</v>
      </c>
      <c r="M55" s="48">
        <f t="shared" si="3"/>
        <v>36.777531645569624</v>
      </c>
    </row>
    <row r="56" spans="1:13" s="67" customFormat="1" ht="84">
      <c r="A56" s="113"/>
      <c r="B56" s="83"/>
      <c r="C56" s="101">
        <v>2830</v>
      </c>
      <c r="D56" s="65" t="s">
        <v>61</v>
      </c>
      <c r="E56" s="66">
        <v>42000</v>
      </c>
      <c r="F56" s="66">
        <v>28000</v>
      </c>
      <c r="G56" s="66">
        <f>F56-L56</f>
        <v>28000</v>
      </c>
      <c r="H56" s="66"/>
      <c r="I56" s="66">
        <v>28000</v>
      </c>
      <c r="J56" s="66"/>
      <c r="K56" s="66"/>
      <c r="L56" s="66"/>
      <c r="M56" s="48">
        <f t="shared" si="3"/>
        <v>66.66666666666666</v>
      </c>
    </row>
    <row r="57" spans="1:13" s="67" customFormat="1" ht="36">
      <c r="A57" s="114"/>
      <c r="B57" s="87"/>
      <c r="C57" s="88">
        <v>3040</v>
      </c>
      <c r="D57" s="115" t="s">
        <v>62</v>
      </c>
      <c r="E57" s="90">
        <v>9000</v>
      </c>
      <c r="F57" s="90">
        <v>6278</v>
      </c>
      <c r="G57" s="90">
        <f>F57-L57</f>
        <v>6278</v>
      </c>
      <c r="H57" s="90"/>
      <c r="I57" s="90"/>
      <c r="J57" s="90"/>
      <c r="K57" s="90"/>
      <c r="L57" s="90"/>
      <c r="M57" s="92">
        <f t="shared" si="3"/>
        <v>69.75555555555556</v>
      </c>
    </row>
    <row r="58" spans="1:13" s="67" customFormat="1" ht="24">
      <c r="A58" s="114"/>
      <c r="B58" s="87"/>
      <c r="C58" s="101">
        <v>4170</v>
      </c>
      <c r="D58" s="65" t="s">
        <v>24</v>
      </c>
      <c r="E58" s="66">
        <v>2500</v>
      </c>
      <c r="F58" s="66">
        <v>874</v>
      </c>
      <c r="G58" s="66">
        <f>F58-L58</f>
        <v>874</v>
      </c>
      <c r="H58" s="66">
        <v>874</v>
      </c>
      <c r="I58" s="66"/>
      <c r="J58" s="66"/>
      <c r="K58" s="66"/>
      <c r="L58" s="66"/>
      <c r="M58" s="48">
        <f t="shared" si="3"/>
        <v>34.96</v>
      </c>
    </row>
    <row r="59" spans="1:13" s="54" customFormat="1" ht="12.75" customHeight="1">
      <c r="A59" s="114"/>
      <c r="B59" s="83"/>
      <c r="C59" s="81" t="s">
        <v>25</v>
      </c>
      <c r="D59" s="52" t="s">
        <v>26</v>
      </c>
      <c r="E59" s="53">
        <v>578500</v>
      </c>
      <c r="F59" s="53">
        <v>197282</v>
      </c>
      <c r="G59" s="66">
        <f>F59-L59</f>
        <v>197282</v>
      </c>
      <c r="H59" s="53"/>
      <c r="I59" s="53"/>
      <c r="J59" s="53"/>
      <c r="K59" s="53"/>
      <c r="L59" s="53"/>
      <c r="M59" s="48">
        <f t="shared" si="3"/>
        <v>34.102333621434745</v>
      </c>
    </row>
    <row r="60" spans="1:13" ht="15" customHeight="1">
      <c r="A60" s="114"/>
      <c r="B60" s="75">
        <v>71035</v>
      </c>
      <c r="C60" s="99"/>
      <c r="D60" s="46" t="s">
        <v>63</v>
      </c>
      <c r="E60" s="47">
        <f>SUM(E61:E64)</f>
        <v>319400</v>
      </c>
      <c r="F60" s="47">
        <f aca="true" t="shared" si="18" ref="F60:L60">SUM(F61:F64)</f>
        <v>43928</v>
      </c>
      <c r="G60" s="47">
        <f t="shared" si="18"/>
        <v>43928</v>
      </c>
      <c r="H60" s="47">
        <f t="shared" si="18"/>
        <v>0</v>
      </c>
      <c r="I60" s="47">
        <f t="shared" si="18"/>
        <v>0</v>
      </c>
      <c r="J60" s="47">
        <f t="shared" si="18"/>
        <v>0</v>
      </c>
      <c r="K60" s="47">
        <f t="shared" si="18"/>
        <v>0</v>
      </c>
      <c r="L60" s="47">
        <f t="shared" si="18"/>
        <v>0</v>
      </c>
      <c r="M60" s="48">
        <f t="shared" si="3"/>
        <v>13.753287413901063</v>
      </c>
    </row>
    <row r="61" spans="1:13" s="54" customFormat="1" ht="24">
      <c r="A61" s="100"/>
      <c r="B61" s="93"/>
      <c r="C61" s="96" t="s">
        <v>35</v>
      </c>
      <c r="D61" s="106" t="s">
        <v>36</v>
      </c>
      <c r="E61" s="91">
        <v>20000</v>
      </c>
      <c r="F61" s="91">
        <v>0</v>
      </c>
      <c r="G61" s="91">
        <f t="shared" si="2"/>
        <v>0</v>
      </c>
      <c r="H61" s="91"/>
      <c r="I61" s="91"/>
      <c r="J61" s="91"/>
      <c r="K61" s="91"/>
      <c r="L61" s="91"/>
      <c r="M61" s="48">
        <f t="shared" si="3"/>
        <v>0</v>
      </c>
    </row>
    <row r="62" spans="1:13" s="54" customFormat="1" ht="12.75" customHeight="1">
      <c r="A62" s="100"/>
      <c r="B62" s="93"/>
      <c r="C62" s="96" t="s">
        <v>40</v>
      </c>
      <c r="D62" s="106" t="s">
        <v>41</v>
      </c>
      <c r="E62" s="91">
        <v>115400</v>
      </c>
      <c r="F62" s="91">
        <v>0</v>
      </c>
      <c r="G62" s="91">
        <f t="shared" si="2"/>
        <v>0</v>
      </c>
      <c r="H62" s="91"/>
      <c r="I62" s="91"/>
      <c r="J62" s="91"/>
      <c r="K62" s="91"/>
      <c r="L62" s="91"/>
      <c r="M62" s="48">
        <f t="shared" si="3"/>
        <v>0</v>
      </c>
    </row>
    <row r="63" spans="1:13" s="54" customFormat="1" ht="12.75" customHeight="1">
      <c r="A63" s="100"/>
      <c r="B63" s="93"/>
      <c r="C63" s="96" t="s">
        <v>25</v>
      </c>
      <c r="D63" s="106" t="s">
        <v>26</v>
      </c>
      <c r="E63" s="91">
        <v>104000</v>
      </c>
      <c r="F63" s="91">
        <v>43928</v>
      </c>
      <c r="G63" s="91">
        <f t="shared" si="2"/>
        <v>43928</v>
      </c>
      <c r="H63" s="91"/>
      <c r="I63" s="91"/>
      <c r="J63" s="91"/>
      <c r="K63" s="91"/>
      <c r="L63" s="91"/>
      <c r="M63" s="48">
        <f t="shared" si="3"/>
        <v>42.238461538461536</v>
      </c>
    </row>
    <row r="64" spans="1:13" s="54" customFormat="1" ht="24">
      <c r="A64" s="102"/>
      <c r="B64" s="80"/>
      <c r="C64" s="96" t="s">
        <v>42</v>
      </c>
      <c r="D64" s="106" t="s">
        <v>43</v>
      </c>
      <c r="E64" s="91">
        <v>80000</v>
      </c>
      <c r="F64" s="91">
        <v>0</v>
      </c>
      <c r="G64" s="91">
        <f t="shared" si="2"/>
        <v>0</v>
      </c>
      <c r="H64" s="91"/>
      <c r="I64" s="91"/>
      <c r="J64" s="91"/>
      <c r="K64" s="91"/>
      <c r="L64" s="91"/>
      <c r="M64" s="48">
        <f t="shared" si="3"/>
        <v>0</v>
      </c>
    </row>
    <row r="65" spans="1:13" ht="30">
      <c r="A65" s="69">
        <v>750</v>
      </c>
      <c r="B65" s="116"/>
      <c r="C65" s="116"/>
      <c r="D65" s="40" t="s">
        <v>64</v>
      </c>
      <c r="E65" s="41">
        <f>SUM(E66+E74+E80+E101+E98)</f>
        <v>9547484</v>
      </c>
      <c r="F65" s="41">
        <f aca="true" t="shared" si="19" ref="F65:L65">SUM(F66+F74+F80+F101+F98)</f>
        <v>3126588</v>
      </c>
      <c r="G65" s="41">
        <f t="shared" si="19"/>
        <v>3123498</v>
      </c>
      <c r="H65" s="117">
        <f t="shared" si="19"/>
        <v>2272916</v>
      </c>
      <c r="I65" s="41">
        <f t="shared" si="19"/>
        <v>0</v>
      </c>
      <c r="J65" s="41">
        <f t="shared" si="19"/>
        <v>0</v>
      </c>
      <c r="K65" s="41">
        <f t="shared" si="19"/>
        <v>0</v>
      </c>
      <c r="L65" s="41">
        <f t="shared" si="19"/>
        <v>3090</v>
      </c>
      <c r="M65" s="73">
        <f t="shared" si="3"/>
        <v>32.74776894101106</v>
      </c>
    </row>
    <row r="66" spans="1:13" ht="14.25">
      <c r="A66" s="118"/>
      <c r="B66" s="118">
        <v>75011</v>
      </c>
      <c r="C66" s="119"/>
      <c r="D66" s="120" t="s">
        <v>65</v>
      </c>
      <c r="E66" s="121">
        <f>SUM(E67:E73)</f>
        <v>462277</v>
      </c>
      <c r="F66" s="121">
        <f>SUM(F67:F73)</f>
        <v>225774</v>
      </c>
      <c r="G66" s="121">
        <f t="shared" si="2"/>
        <v>225774</v>
      </c>
      <c r="H66" s="121">
        <f>SUM(H67:H73)</f>
        <v>209762</v>
      </c>
      <c r="I66" s="121">
        <f>SUM(I67:I73)</f>
        <v>0</v>
      </c>
      <c r="J66" s="121">
        <f>SUM(J67:J73)</f>
        <v>0</v>
      </c>
      <c r="K66" s="121">
        <f>SUM(K67:K73)</f>
        <v>0</v>
      </c>
      <c r="L66" s="121">
        <f>SUM(L67:L73)</f>
        <v>0</v>
      </c>
      <c r="M66" s="48">
        <f t="shared" si="3"/>
        <v>48.83954858234349</v>
      </c>
    </row>
    <row r="67" spans="1:13" s="54" customFormat="1" ht="24">
      <c r="A67" s="122"/>
      <c r="B67" s="122"/>
      <c r="C67" s="81" t="s">
        <v>66</v>
      </c>
      <c r="D67" s="106" t="s">
        <v>67</v>
      </c>
      <c r="E67" s="91">
        <v>336949</v>
      </c>
      <c r="F67" s="91">
        <v>153238</v>
      </c>
      <c r="G67" s="91">
        <f t="shared" si="2"/>
        <v>153238</v>
      </c>
      <c r="H67" s="91">
        <v>153238</v>
      </c>
      <c r="I67" s="91"/>
      <c r="J67" s="91"/>
      <c r="K67" s="91"/>
      <c r="L67" s="91"/>
      <c r="M67" s="48">
        <f t="shared" si="3"/>
        <v>45.47809905950159</v>
      </c>
    </row>
    <row r="68" spans="1:13" s="54" customFormat="1" ht="24">
      <c r="A68" s="122"/>
      <c r="B68" s="122"/>
      <c r="C68" s="96" t="s">
        <v>68</v>
      </c>
      <c r="D68" s="106" t="s">
        <v>69</v>
      </c>
      <c r="E68" s="91">
        <v>26479</v>
      </c>
      <c r="F68" s="91">
        <v>26419</v>
      </c>
      <c r="G68" s="91">
        <f t="shared" si="2"/>
        <v>26419</v>
      </c>
      <c r="H68" s="91">
        <v>26419</v>
      </c>
      <c r="I68" s="91"/>
      <c r="J68" s="91"/>
      <c r="K68" s="91"/>
      <c r="L68" s="91"/>
      <c r="M68" s="48">
        <f t="shared" si="3"/>
        <v>99.77340534008083</v>
      </c>
    </row>
    <row r="69" spans="1:13" s="54" customFormat="1" ht="24">
      <c r="A69" s="122"/>
      <c r="B69" s="122"/>
      <c r="C69" s="96" t="s">
        <v>57</v>
      </c>
      <c r="D69" s="106" t="s">
        <v>58</v>
      </c>
      <c r="E69" s="91">
        <v>58236</v>
      </c>
      <c r="F69" s="91">
        <v>26357</v>
      </c>
      <c r="G69" s="91">
        <f t="shared" si="2"/>
        <v>26357</v>
      </c>
      <c r="H69" s="91">
        <v>26357</v>
      </c>
      <c r="I69" s="91"/>
      <c r="J69" s="91"/>
      <c r="K69" s="91"/>
      <c r="L69" s="91"/>
      <c r="M69" s="48">
        <f t="shared" si="3"/>
        <v>45.25894635620578</v>
      </c>
    </row>
    <row r="70" spans="1:13" s="54" customFormat="1" ht="12.75" customHeight="1">
      <c r="A70" s="122"/>
      <c r="B70" s="122"/>
      <c r="C70" s="96" t="s">
        <v>70</v>
      </c>
      <c r="D70" s="106" t="s">
        <v>71</v>
      </c>
      <c r="E70" s="91">
        <v>8280</v>
      </c>
      <c r="F70" s="91">
        <v>3748</v>
      </c>
      <c r="G70" s="91">
        <f t="shared" si="2"/>
        <v>3748</v>
      </c>
      <c r="H70" s="91">
        <v>3748</v>
      </c>
      <c r="I70" s="91"/>
      <c r="J70" s="91"/>
      <c r="K70" s="91"/>
      <c r="L70" s="91"/>
      <c r="M70" s="48">
        <f t="shared" si="3"/>
        <v>45.265700483091784</v>
      </c>
    </row>
    <row r="71" spans="1:13" s="54" customFormat="1" ht="24">
      <c r="A71" s="122"/>
      <c r="B71" s="122"/>
      <c r="C71" s="96" t="s">
        <v>35</v>
      </c>
      <c r="D71" s="106" t="s">
        <v>36</v>
      </c>
      <c r="E71" s="91">
        <v>10651</v>
      </c>
      <c r="F71" s="91">
        <v>7435</v>
      </c>
      <c r="G71" s="91">
        <f t="shared" si="2"/>
        <v>7435</v>
      </c>
      <c r="H71" s="91"/>
      <c r="I71" s="91"/>
      <c r="J71" s="91"/>
      <c r="K71" s="91"/>
      <c r="L71" s="91"/>
      <c r="M71" s="48">
        <f t="shared" si="3"/>
        <v>69.80565205145058</v>
      </c>
    </row>
    <row r="72" spans="1:13" s="54" customFormat="1" ht="12.75" customHeight="1">
      <c r="A72" s="122"/>
      <c r="B72" s="122"/>
      <c r="C72" s="96" t="s">
        <v>25</v>
      </c>
      <c r="D72" s="106" t="s">
        <v>26</v>
      </c>
      <c r="E72" s="91">
        <v>15000</v>
      </c>
      <c r="F72" s="91">
        <v>1978</v>
      </c>
      <c r="G72" s="91">
        <f t="shared" si="2"/>
        <v>1978</v>
      </c>
      <c r="H72" s="91"/>
      <c r="I72" s="91"/>
      <c r="J72" s="91"/>
      <c r="K72" s="91"/>
      <c r="L72" s="91"/>
      <c r="M72" s="48">
        <f t="shared" si="3"/>
        <v>13.186666666666666</v>
      </c>
    </row>
    <row r="73" spans="1:13" s="54" customFormat="1" ht="36">
      <c r="A73" s="122"/>
      <c r="B73" s="123"/>
      <c r="C73" s="96" t="s">
        <v>72</v>
      </c>
      <c r="D73" s="106" t="s">
        <v>73</v>
      </c>
      <c r="E73" s="91">
        <v>6682</v>
      </c>
      <c r="F73" s="91">
        <v>6599</v>
      </c>
      <c r="G73" s="91">
        <f t="shared" si="2"/>
        <v>6599</v>
      </c>
      <c r="H73" s="91"/>
      <c r="I73" s="91"/>
      <c r="J73" s="91"/>
      <c r="K73" s="91"/>
      <c r="L73" s="91"/>
      <c r="M73" s="48">
        <f t="shared" si="3"/>
        <v>98.75785692906317</v>
      </c>
    </row>
    <row r="74" spans="1:13" ht="42.75">
      <c r="A74" s="123"/>
      <c r="B74" s="124">
        <v>75022</v>
      </c>
      <c r="C74" s="125"/>
      <c r="D74" s="84" t="s">
        <v>74</v>
      </c>
      <c r="E74" s="126">
        <f>SUM(E75:E79)</f>
        <v>203000</v>
      </c>
      <c r="F74" s="126">
        <f>SUM(F75:F79)</f>
        <v>98231</v>
      </c>
      <c r="G74" s="126">
        <f t="shared" si="2"/>
        <v>98231</v>
      </c>
      <c r="H74" s="126">
        <f>SUM(H75:H78)</f>
        <v>0</v>
      </c>
      <c r="I74" s="126">
        <f>SUM(I75:I78)</f>
        <v>0</v>
      </c>
      <c r="J74" s="126">
        <f>SUM(J75:J78)</f>
        <v>0</v>
      </c>
      <c r="K74" s="126">
        <f>SUM(K75:K78)</f>
        <v>0</v>
      </c>
      <c r="L74" s="126">
        <f>SUM(L75:L78)</f>
        <v>0</v>
      </c>
      <c r="M74" s="48">
        <f t="shared" si="3"/>
        <v>48.38965517241379</v>
      </c>
    </row>
    <row r="75" spans="1:13" s="54" customFormat="1" ht="24">
      <c r="A75" s="118"/>
      <c r="B75" s="127"/>
      <c r="C75" s="81" t="s">
        <v>75</v>
      </c>
      <c r="D75" s="52" t="s">
        <v>76</v>
      </c>
      <c r="E75" s="53">
        <v>190000</v>
      </c>
      <c r="F75" s="53">
        <v>91292</v>
      </c>
      <c r="G75" s="53">
        <f t="shared" si="2"/>
        <v>91292</v>
      </c>
      <c r="H75" s="53"/>
      <c r="I75" s="53"/>
      <c r="J75" s="53"/>
      <c r="K75" s="53"/>
      <c r="L75" s="53"/>
      <c r="M75" s="48">
        <f t="shared" si="3"/>
        <v>48.04842105263158</v>
      </c>
    </row>
    <row r="76" spans="1:13" s="54" customFormat="1" ht="24">
      <c r="A76" s="122"/>
      <c r="B76" s="128"/>
      <c r="C76" s="57" t="s">
        <v>35</v>
      </c>
      <c r="D76" s="106" t="s">
        <v>36</v>
      </c>
      <c r="E76" s="91">
        <v>5000</v>
      </c>
      <c r="F76" s="91">
        <v>802</v>
      </c>
      <c r="G76" s="91">
        <f t="shared" si="2"/>
        <v>802</v>
      </c>
      <c r="H76" s="91"/>
      <c r="I76" s="91"/>
      <c r="J76" s="91"/>
      <c r="K76" s="91"/>
      <c r="L76" s="91"/>
      <c r="M76" s="48">
        <f t="shared" si="3"/>
        <v>16.04</v>
      </c>
    </row>
    <row r="77" spans="1:13" s="54" customFormat="1" ht="12.75" customHeight="1">
      <c r="A77" s="122"/>
      <c r="B77" s="128"/>
      <c r="C77" s="57" t="s">
        <v>25</v>
      </c>
      <c r="D77" s="106" t="s">
        <v>26</v>
      </c>
      <c r="E77" s="91">
        <v>5000</v>
      </c>
      <c r="F77" s="91">
        <v>4855</v>
      </c>
      <c r="G77" s="91">
        <f t="shared" si="2"/>
        <v>4855</v>
      </c>
      <c r="H77" s="91"/>
      <c r="I77" s="91"/>
      <c r="J77" s="91"/>
      <c r="K77" s="91"/>
      <c r="L77" s="91"/>
      <c r="M77" s="48">
        <f aca="true" t="shared" si="20" ref="M77:M140">F77/E77*100</f>
        <v>97.1</v>
      </c>
    </row>
    <row r="78" spans="1:13" s="54" customFormat="1" ht="12.75" customHeight="1">
      <c r="A78" s="122"/>
      <c r="B78" s="128"/>
      <c r="C78" s="57" t="s">
        <v>77</v>
      </c>
      <c r="D78" s="106" t="s">
        <v>78</v>
      </c>
      <c r="E78" s="91">
        <v>2000</v>
      </c>
      <c r="F78" s="91">
        <v>539</v>
      </c>
      <c r="G78" s="91">
        <f t="shared" si="2"/>
        <v>539</v>
      </c>
      <c r="H78" s="91"/>
      <c r="I78" s="91"/>
      <c r="J78" s="91"/>
      <c r="K78" s="91"/>
      <c r="L78" s="91"/>
      <c r="M78" s="48">
        <f t="shared" si="20"/>
        <v>26.950000000000003</v>
      </c>
    </row>
    <row r="79" spans="1:13" s="54" customFormat="1" ht="24">
      <c r="A79" s="122"/>
      <c r="B79" s="129"/>
      <c r="C79" s="57" t="s">
        <v>79</v>
      </c>
      <c r="D79" s="130" t="s">
        <v>80</v>
      </c>
      <c r="E79" s="91">
        <v>1000</v>
      </c>
      <c r="F79" s="91">
        <v>743</v>
      </c>
      <c r="G79" s="91">
        <f t="shared" si="2"/>
        <v>743</v>
      </c>
      <c r="H79" s="91"/>
      <c r="I79" s="91"/>
      <c r="J79" s="91"/>
      <c r="K79" s="91"/>
      <c r="L79" s="91"/>
      <c r="M79" s="48">
        <f t="shared" si="20"/>
        <v>74.3</v>
      </c>
    </row>
    <row r="80" spans="1:13" ht="42.75">
      <c r="A80" s="122"/>
      <c r="B80" s="75">
        <v>75023</v>
      </c>
      <c r="C80" s="131"/>
      <c r="D80" s="77" t="s">
        <v>81</v>
      </c>
      <c r="E80" s="47">
        <f>SUM(E81:E97)</f>
        <v>8707507</v>
      </c>
      <c r="F80" s="47">
        <f aca="true" t="shared" si="21" ref="F80:L80">SUM(F81:F97)</f>
        <v>2756093</v>
      </c>
      <c r="G80" s="47">
        <f t="shared" si="21"/>
        <v>2753003</v>
      </c>
      <c r="H80" s="47">
        <f t="shared" si="21"/>
        <v>2058893</v>
      </c>
      <c r="I80" s="47">
        <f t="shared" si="21"/>
        <v>0</v>
      </c>
      <c r="J80" s="47">
        <f t="shared" si="21"/>
        <v>0</v>
      </c>
      <c r="K80" s="47">
        <f t="shared" si="21"/>
        <v>0</v>
      </c>
      <c r="L80" s="47">
        <f t="shared" si="21"/>
        <v>3090</v>
      </c>
      <c r="M80" s="48">
        <f t="shared" si="20"/>
        <v>31.651918281547175</v>
      </c>
    </row>
    <row r="81" spans="1:13" s="67" customFormat="1" ht="36">
      <c r="A81" s="122"/>
      <c r="B81" s="93"/>
      <c r="C81" s="132">
        <v>3020</v>
      </c>
      <c r="D81" s="89" t="s">
        <v>82</v>
      </c>
      <c r="E81" s="90">
        <v>2000</v>
      </c>
      <c r="F81" s="90">
        <v>263</v>
      </c>
      <c r="G81" s="90">
        <f t="shared" si="2"/>
        <v>263</v>
      </c>
      <c r="H81" s="90"/>
      <c r="I81" s="90"/>
      <c r="J81" s="90"/>
      <c r="K81" s="90"/>
      <c r="L81" s="90"/>
      <c r="M81" s="48">
        <f t="shared" si="20"/>
        <v>13.15</v>
      </c>
    </row>
    <row r="82" spans="1:13" s="54" customFormat="1" ht="24">
      <c r="A82" s="122"/>
      <c r="B82" s="93"/>
      <c r="C82" s="81" t="s">
        <v>66</v>
      </c>
      <c r="D82" s="106" t="s">
        <v>67</v>
      </c>
      <c r="E82" s="91">
        <v>3409872</v>
      </c>
      <c r="F82" s="91">
        <v>1534843</v>
      </c>
      <c r="G82" s="91">
        <f t="shared" si="2"/>
        <v>1534843</v>
      </c>
      <c r="H82" s="91">
        <v>1534843</v>
      </c>
      <c r="I82" s="91"/>
      <c r="J82" s="91"/>
      <c r="K82" s="91"/>
      <c r="L82" s="91"/>
      <c r="M82" s="48">
        <f t="shared" si="20"/>
        <v>45.01174824157622</v>
      </c>
    </row>
    <row r="83" spans="1:13" s="54" customFormat="1" ht="24">
      <c r="A83" s="122"/>
      <c r="B83" s="93"/>
      <c r="C83" s="81" t="s">
        <v>68</v>
      </c>
      <c r="D83" s="106" t="s">
        <v>69</v>
      </c>
      <c r="E83" s="91">
        <v>280758</v>
      </c>
      <c r="F83" s="91">
        <v>223573</v>
      </c>
      <c r="G83" s="91">
        <f t="shared" si="2"/>
        <v>223573</v>
      </c>
      <c r="H83" s="91">
        <v>223573</v>
      </c>
      <c r="I83" s="91"/>
      <c r="J83" s="91"/>
      <c r="K83" s="91"/>
      <c r="L83" s="91"/>
      <c r="M83" s="48">
        <f t="shared" si="20"/>
        <v>79.63192500302752</v>
      </c>
    </row>
    <row r="84" spans="1:13" s="54" customFormat="1" ht="24">
      <c r="A84" s="122"/>
      <c r="B84" s="93"/>
      <c r="C84" s="81" t="s">
        <v>57</v>
      </c>
      <c r="D84" s="106" t="s">
        <v>58</v>
      </c>
      <c r="E84" s="91">
        <v>619367</v>
      </c>
      <c r="F84" s="91">
        <v>259268</v>
      </c>
      <c r="G84" s="91">
        <f t="shared" si="2"/>
        <v>259268</v>
      </c>
      <c r="H84" s="91">
        <v>259268</v>
      </c>
      <c r="I84" s="91"/>
      <c r="J84" s="91"/>
      <c r="K84" s="91"/>
      <c r="L84" s="91"/>
      <c r="M84" s="48">
        <f t="shared" si="20"/>
        <v>41.86015722503782</v>
      </c>
    </row>
    <row r="85" spans="1:13" s="54" customFormat="1" ht="12.75" customHeight="1">
      <c r="A85" s="122"/>
      <c r="B85" s="93"/>
      <c r="C85" s="81" t="s">
        <v>70</v>
      </c>
      <c r="D85" s="106" t="s">
        <v>71</v>
      </c>
      <c r="E85" s="91">
        <v>87803</v>
      </c>
      <c r="F85" s="91">
        <v>36375</v>
      </c>
      <c r="G85" s="91">
        <f t="shared" si="2"/>
        <v>36375</v>
      </c>
      <c r="H85" s="91">
        <v>36375</v>
      </c>
      <c r="I85" s="91"/>
      <c r="J85" s="91"/>
      <c r="K85" s="91"/>
      <c r="L85" s="91"/>
      <c r="M85" s="48">
        <f t="shared" si="20"/>
        <v>41.42796943156839</v>
      </c>
    </row>
    <row r="86" spans="1:13" s="54" customFormat="1" ht="36">
      <c r="A86" s="122"/>
      <c r="B86" s="93"/>
      <c r="C86" s="81" t="s">
        <v>83</v>
      </c>
      <c r="D86" s="106" t="s">
        <v>84</v>
      </c>
      <c r="E86" s="91">
        <v>30000</v>
      </c>
      <c r="F86" s="91">
        <v>15616</v>
      </c>
      <c r="G86" s="91">
        <f t="shared" si="2"/>
        <v>15616</v>
      </c>
      <c r="H86" s="91"/>
      <c r="I86" s="91"/>
      <c r="J86" s="91"/>
      <c r="K86" s="91"/>
      <c r="L86" s="91"/>
      <c r="M86" s="48">
        <f t="shared" si="20"/>
        <v>52.05333333333333</v>
      </c>
    </row>
    <row r="87" spans="1:13" s="54" customFormat="1" ht="24">
      <c r="A87" s="122"/>
      <c r="B87" s="93"/>
      <c r="C87" s="81" t="s">
        <v>23</v>
      </c>
      <c r="D87" s="106" t="s">
        <v>24</v>
      </c>
      <c r="E87" s="91">
        <v>5000</v>
      </c>
      <c r="F87" s="91">
        <v>4834</v>
      </c>
      <c r="G87" s="91">
        <f t="shared" si="2"/>
        <v>4834</v>
      </c>
      <c r="H87" s="91">
        <v>4834</v>
      </c>
      <c r="I87" s="91"/>
      <c r="J87" s="91"/>
      <c r="K87" s="91"/>
      <c r="L87" s="91"/>
      <c r="M87" s="48">
        <f t="shared" si="20"/>
        <v>96.67999999999999</v>
      </c>
    </row>
    <row r="88" spans="1:13" s="54" customFormat="1" ht="24">
      <c r="A88" s="122"/>
      <c r="B88" s="93"/>
      <c r="C88" s="81" t="s">
        <v>35</v>
      </c>
      <c r="D88" s="106" t="s">
        <v>36</v>
      </c>
      <c r="E88" s="91">
        <v>855000</v>
      </c>
      <c r="F88" s="91">
        <v>139676</v>
      </c>
      <c r="G88" s="91">
        <f t="shared" si="2"/>
        <v>139676</v>
      </c>
      <c r="H88" s="91"/>
      <c r="I88" s="91"/>
      <c r="J88" s="91"/>
      <c r="K88" s="91"/>
      <c r="L88" s="91"/>
      <c r="M88" s="48">
        <f t="shared" si="20"/>
        <v>16.336374269005848</v>
      </c>
    </row>
    <row r="89" spans="1:13" s="54" customFormat="1" ht="12.75" customHeight="1">
      <c r="A89" s="122"/>
      <c r="B89" s="93"/>
      <c r="C89" s="81" t="s">
        <v>48</v>
      </c>
      <c r="D89" s="106" t="s">
        <v>49</v>
      </c>
      <c r="E89" s="91">
        <v>80000</v>
      </c>
      <c r="F89" s="91">
        <v>45198</v>
      </c>
      <c r="G89" s="91">
        <f t="shared" si="2"/>
        <v>45198</v>
      </c>
      <c r="H89" s="91"/>
      <c r="I89" s="91"/>
      <c r="J89" s="91"/>
      <c r="K89" s="91"/>
      <c r="L89" s="91"/>
      <c r="M89" s="48">
        <f t="shared" si="20"/>
        <v>56.4975</v>
      </c>
    </row>
    <row r="90" spans="1:13" s="54" customFormat="1" ht="12.75" customHeight="1">
      <c r="A90" s="122"/>
      <c r="B90" s="93"/>
      <c r="C90" s="81" t="s">
        <v>40</v>
      </c>
      <c r="D90" s="106" t="s">
        <v>41</v>
      </c>
      <c r="E90" s="91">
        <v>280000</v>
      </c>
      <c r="F90" s="91">
        <v>55929</v>
      </c>
      <c r="G90" s="91">
        <f aca="true" t="shared" si="22" ref="G90:G150">F90-L90</f>
        <v>55929</v>
      </c>
      <c r="H90" s="91"/>
      <c r="I90" s="91"/>
      <c r="J90" s="91"/>
      <c r="K90" s="91"/>
      <c r="L90" s="91"/>
      <c r="M90" s="48">
        <f t="shared" si="20"/>
        <v>19.974642857142857</v>
      </c>
    </row>
    <row r="91" spans="1:13" s="54" customFormat="1" ht="12.75" customHeight="1">
      <c r="A91" s="122"/>
      <c r="B91" s="93"/>
      <c r="C91" s="81" t="s">
        <v>25</v>
      </c>
      <c r="D91" s="106" t="s">
        <v>26</v>
      </c>
      <c r="E91" s="91">
        <v>924406</v>
      </c>
      <c r="F91" s="91">
        <v>281491</v>
      </c>
      <c r="G91" s="91">
        <f t="shared" si="22"/>
        <v>281491</v>
      </c>
      <c r="H91" s="91"/>
      <c r="I91" s="91"/>
      <c r="J91" s="91"/>
      <c r="K91" s="91"/>
      <c r="L91" s="91"/>
      <c r="M91" s="48">
        <f t="shared" si="20"/>
        <v>30.451013948416605</v>
      </c>
    </row>
    <row r="92" spans="1:13" s="54" customFormat="1" ht="24">
      <c r="A92" s="123"/>
      <c r="B92" s="80"/>
      <c r="C92" s="96" t="s">
        <v>85</v>
      </c>
      <c r="D92" s="106" t="s">
        <v>86</v>
      </c>
      <c r="E92" s="91">
        <v>10000</v>
      </c>
      <c r="F92" s="91">
        <v>3050</v>
      </c>
      <c r="G92" s="91">
        <f t="shared" si="22"/>
        <v>3050</v>
      </c>
      <c r="H92" s="91"/>
      <c r="I92" s="91"/>
      <c r="J92" s="91"/>
      <c r="K92" s="91"/>
      <c r="L92" s="91"/>
      <c r="M92" s="48">
        <f t="shared" si="20"/>
        <v>30.5</v>
      </c>
    </row>
    <row r="93" spans="1:13" s="54" customFormat="1" ht="12.75" customHeight="1">
      <c r="A93" s="122"/>
      <c r="B93" s="87"/>
      <c r="C93" s="96" t="s">
        <v>77</v>
      </c>
      <c r="D93" s="106" t="s">
        <v>78</v>
      </c>
      <c r="E93" s="91">
        <v>25000</v>
      </c>
      <c r="F93" s="91">
        <v>3628</v>
      </c>
      <c r="G93" s="91">
        <f t="shared" si="22"/>
        <v>3628</v>
      </c>
      <c r="H93" s="91"/>
      <c r="I93" s="91"/>
      <c r="J93" s="91"/>
      <c r="K93" s="91"/>
      <c r="L93" s="91"/>
      <c r="M93" s="92">
        <f t="shared" si="20"/>
        <v>14.512</v>
      </c>
    </row>
    <row r="94" spans="1:13" s="54" customFormat="1" ht="24">
      <c r="A94" s="122"/>
      <c r="B94" s="87"/>
      <c r="C94" s="81" t="s">
        <v>79</v>
      </c>
      <c r="D94" s="106" t="s">
        <v>80</v>
      </c>
      <c r="E94" s="91">
        <v>15000</v>
      </c>
      <c r="F94" s="91">
        <v>8705</v>
      </c>
      <c r="G94" s="91">
        <f t="shared" si="22"/>
        <v>8705</v>
      </c>
      <c r="H94" s="91"/>
      <c r="I94" s="91"/>
      <c r="J94" s="91"/>
      <c r="K94" s="91"/>
      <c r="L94" s="91"/>
      <c r="M94" s="48">
        <f t="shared" si="20"/>
        <v>58.03333333333334</v>
      </c>
    </row>
    <row r="95" spans="1:13" s="54" customFormat="1" ht="12.75" customHeight="1">
      <c r="A95" s="122"/>
      <c r="B95" s="87"/>
      <c r="C95" s="81" t="s">
        <v>50</v>
      </c>
      <c r="D95" s="106" t="s">
        <v>51</v>
      </c>
      <c r="E95" s="91">
        <v>120000</v>
      </c>
      <c r="F95" s="91">
        <v>70182</v>
      </c>
      <c r="G95" s="91">
        <f t="shared" si="22"/>
        <v>70182</v>
      </c>
      <c r="H95" s="91"/>
      <c r="I95" s="91"/>
      <c r="J95" s="91"/>
      <c r="K95" s="91"/>
      <c r="L95" s="91"/>
      <c r="M95" s="48">
        <f t="shared" si="20"/>
        <v>58.485</v>
      </c>
    </row>
    <row r="96" spans="1:13" s="54" customFormat="1" ht="36">
      <c r="A96" s="122"/>
      <c r="B96" s="87"/>
      <c r="C96" s="96" t="s">
        <v>72</v>
      </c>
      <c r="D96" s="106" t="s">
        <v>73</v>
      </c>
      <c r="E96" s="91">
        <v>75301</v>
      </c>
      <c r="F96" s="91">
        <v>70372</v>
      </c>
      <c r="G96" s="91">
        <f t="shared" si="22"/>
        <v>70372</v>
      </c>
      <c r="H96" s="91"/>
      <c r="I96" s="91"/>
      <c r="J96" s="91"/>
      <c r="K96" s="91"/>
      <c r="L96" s="91"/>
      <c r="M96" s="48">
        <f t="shared" si="20"/>
        <v>93.45427019561492</v>
      </c>
    </row>
    <row r="97" spans="1:13" s="54" customFormat="1" ht="36">
      <c r="A97" s="122"/>
      <c r="B97" s="83"/>
      <c r="C97" s="81" t="s">
        <v>54</v>
      </c>
      <c r="D97" s="52" t="s">
        <v>55</v>
      </c>
      <c r="E97" s="91">
        <v>1888000</v>
      </c>
      <c r="F97" s="91">
        <v>3090</v>
      </c>
      <c r="G97" s="91">
        <f t="shared" si="22"/>
        <v>0</v>
      </c>
      <c r="H97" s="91"/>
      <c r="I97" s="91"/>
      <c r="J97" s="91"/>
      <c r="K97" s="91"/>
      <c r="L97" s="91">
        <v>3090</v>
      </c>
      <c r="M97" s="48">
        <f t="shared" si="20"/>
        <v>0.16366525423728814</v>
      </c>
    </row>
    <row r="98" spans="1:13" s="62" customFormat="1" ht="14.25">
      <c r="A98" s="122"/>
      <c r="B98" s="133">
        <v>75045</v>
      </c>
      <c r="C98" s="134"/>
      <c r="D98" s="135" t="s">
        <v>87</v>
      </c>
      <c r="E98" s="136">
        <f>SUM(E99:E100)</f>
        <v>700</v>
      </c>
      <c r="F98" s="136">
        <f aca="true" t="shared" si="23" ref="F98:L98">SUM(F99:F100)</f>
        <v>0</v>
      </c>
      <c r="G98" s="136">
        <f t="shared" si="23"/>
        <v>0</v>
      </c>
      <c r="H98" s="136">
        <f t="shared" si="23"/>
        <v>0</v>
      </c>
      <c r="I98" s="136">
        <f t="shared" si="23"/>
        <v>0</v>
      </c>
      <c r="J98" s="136">
        <f t="shared" si="23"/>
        <v>0</v>
      </c>
      <c r="K98" s="136">
        <f t="shared" si="23"/>
        <v>0</v>
      </c>
      <c r="L98" s="136">
        <f t="shared" si="23"/>
        <v>0</v>
      </c>
      <c r="M98" s="48">
        <f t="shared" si="20"/>
        <v>0</v>
      </c>
    </row>
    <row r="99" spans="1:13" s="67" customFormat="1" ht="36">
      <c r="A99" s="122"/>
      <c r="B99" s="137"/>
      <c r="C99" s="138" t="s">
        <v>88</v>
      </c>
      <c r="D99" s="89" t="s">
        <v>82</v>
      </c>
      <c r="E99" s="90">
        <v>200</v>
      </c>
      <c r="F99" s="90">
        <v>0</v>
      </c>
      <c r="G99" s="90">
        <f>F99-L99</f>
        <v>0</v>
      </c>
      <c r="H99" s="90"/>
      <c r="I99" s="90"/>
      <c r="J99" s="90"/>
      <c r="K99" s="90"/>
      <c r="L99" s="90"/>
      <c r="M99" s="48">
        <f t="shared" si="20"/>
        <v>0</v>
      </c>
    </row>
    <row r="100" spans="1:13" s="67" customFormat="1" ht="12.75" customHeight="1">
      <c r="A100" s="122"/>
      <c r="B100" s="137"/>
      <c r="C100" s="138" t="s">
        <v>25</v>
      </c>
      <c r="D100" s="106" t="s">
        <v>26</v>
      </c>
      <c r="E100" s="90">
        <v>500</v>
      </c>
      <c r="F100" s="90">
        <v>0</v>
      </c>
      <c r="G100" s="90">
        <f>F100-L100</f>
        <v>0</v>
      </c>
      <c r="H100" s="90"/>
      <c r="I100" s="90"/>
      <c r="J100" s="90"/>
      <c r="K100" s="90"/>
      <c r="L100" s="90"/>
      <c r="M100" s="48">
        <f t="shared" si="20"/>
        <v>0</v>
      </c>
    </row>
    <row r="101" spans="1:13" ht="14.25">
      <c r="A101" s="122"/>
      <c r="B101" s="112">
        <v>75095</v>
      </c>
      <c r="C101" s="76"/>
      <c r="D101" s="77" t="s">
        <v>34</v>
      </c>
      <c r="E101" s="47">
        <f>SUM(E102:E104)</f>
        <v>174000</v>
      </c>
      <c r="F101" s="47">
        <f aca="true" t="shared" si="24" ref="F101:L101">SUM(F102:F104)</f>
        <v>46490</v>
      </c>
      <c r="G101" s="47">
        <f t="shared" si="22"/>
        <v>46490</v>
      </c>
      <c r="H101" s="47">
        <f t="shared" si="24"/>
        <v>4261</v>
      </c>
      <c r="I101" s="47">
        <f t="shared" si="24"/>
        <v>0</v>
      </c>
      <c r="J101" s="47">
        <f t="shared" si="24"/>
        <v>0</v>
      </c>
      <c r="K101" s="47">
        <f t="shared" si="24"/>
        <v>0</v>
      </c>
      <c r="L101" s="47">
        <f t="shared" si="24"/>
        <v>0</v>
      </c>
      <c r="M101" s="48">
        <f t="shared" si="20"/>
        <v>26.718390804597703</v>
      </c>
    </row>
    <row r="102" spans="1:13" s="54" customFormat="1" ht="24">
      <c r="A102" s="122"/>
      <c r="B102" s="87"/>
      <c r="C102" s="81" t="s">
        <v>75</v>
      </c>
      <c r="D102" s="106" t="s">
        <v>76</v>
      </c>
      <c r="E102" s="91">
        <v>61000</v>
      </c>
      <c r="F102" s="91">
        <v>35720</v>
      </c>
      <c r="G102" s="91">
        <f t="shared" si="22"/>
        <v>35720</v>
      </c>
      <c r="H102" s="91"/>
      <c r="I102" s="91"/>
      <c r="J102" s="91"/>
      <c r="K102" s="91"/>
      <c r="L102" s="91"/>
      <c r="M102" s="48">
        <f t="shared" si="20"/>
        <v>58.557377049180324</v>
      </c>
    </row>
    <row r="103" spans="1:13" s="54" customFormat="1" ht="24">
      <c r="A103" s="122"/>
      <c r="B103" s="87"/>
      <c r="C103" s="81" t="s">
        <v>23</v>
      </c>
      <c r="D103" s="106" t="s">
        <v>24</v>
      </c>
      <c r="E103" s="91">
        <v>16500</v>
      </c>
      <c r="F103" s="91">
        <v>4261</v>
      </c>
      <c r="G103" s="91">
        <f t="shared" si="22"/>
        <v>4261</v>
      </c>
      <c r="H103" s="91">
        <v>4261</v>
      </c>
      <c r="I103" s="91"/>
      <c r="J103" s="91"/>
      <c r="K103" s="91"/>
      <c r="L103" s="91"/>
      <c r="M103" s="48">
        <f t="shared" si="20"/>
        <v>25.82424242424242</v>
      </c>
    </row>
    <row r="104" spans="1:13" s="54" customFormat="1" ht="12.75" customHeight="1">
      <c r="A104" s="123"/>
      <c r="B104" s="83"/>
      <c r="C104" s="81" t="s">
        <v>25</v>
      </c>
      <c r="D104" s="106" t="s">
        <v>26</v>
      </c>
      <c r="E104" s="91">
        <v>96500</v>
      </c>
      <c r="F104" s="91">
        <v>6509</v>
      </c>
      <c r="G104" s="91">
        <f t="shared" si="22"/>
        <v>6509</v>
      </c>
      <c r="H104" s="91"/>
      <c r="I104" s="91"/>
      <c r="J104" s="91"/>
      <c r="K104" s="91"/>
      <c r="L104" s="91"/>
      <c r="M104" s="48">
        <f t="shared" si="20"/>
        <v>6.745077720207254</v>
      </c>
    </row>
    <row r="105" spans="1:13" ht="72">
      <c r="A105" s="69">
        <v>751</v>
      </c>
      <c r="B105" s="139"/>
      <c r="C105" s="140"/>
      <c r="D105" s="141" t="s">
        <v>89</v>
      </c>
      <c r="E105" s="109">
        <f>SUM(E106)</f>
        <v>4990</v>
      </c>
      <c r="F105" s="109">
        <f aca="true" t="shared" si="25" ref="F105:L105">SUM(F106)</f>
        <v>0</v>
      </c>
      <c r="G105" s="109">
        <f t="shared" si="25"/>
        <v>0</v>
      </c>
      <c r="H105" s="109">
        <f t="shared" si="25"/>
        <v>0</v>
      </c>
      <c r="I105" s="109">
        <f t="shared" si="25"/>
        <v>0</v>
      </c>
      <c r="J105" s="109">
        <f t="shared" si="25"/>
        <v>0</v>
      </c>
      <c r="K105" s="109">
        <f t="shared" si="25"/>
        <v>0</v>
      </c>
      <c r="L105" s="109">
        <f t="shared" si="25"/>
        <v>0</v>
      </c>
      <c r="M105" s="110">
        <f t="shared" si="20"/>
        <v>0</v>
      </c>
    </row>
    <row r="106" spans="1:13" ht="57">
      <c r="A106" s="142"/>
      <c r="B106" s="75">
        <v>75101</v>
      </c>
      <c r="C106" s="76"/>
      <c r="D106" s="46" t="s">
        <v>90</v>
      </c>
      <c r="E106" s="47">
        <f>SUM(E107:E109)</f>
        <v>4990</v>
      </c>
      <c r="F106" s="47">
        <f aca="true" t="shared" si="26" ref="F106:L106">SUM(F107:F109)</f>
        <v>0</v>
      </c>
      <c r="G106" s="47">
        <f t="shared" si="26"/>
        <v>0</v>
      </c>
      <c r="H106" s="47">
        <f t="shared" si="26"/>
        <v>0</v>
      </c>
      <c r="I106" s="47">
        <f t="shared" si="26"/>
        <v>0</v>
      </c>
      <c r="J106" s="47">
        <f t="shared" si="26"/>
        <v>0</v>
      </c>
      <c r="K106" s="47">
        <f t="shared" si="26"/>
        <v>0</v>
      </c>
      <c r="L106" s="47">
        <f t="shared" si="26"/>
        <v>0</v>
      </c>
      <c r="M106" s="48">
        <f t="shared" si="20"/>
        <v>0</v>
      </c>
    </row>
    <row r="107" spans="1:13" s="54" customFormat="1" ht="24">
      <c r="A107" s="143"/>
      <c r="B107" s="80"/>
      <c r="C107" s="96" t="s">
        <v>57</v>
      </c>
      <c r="D107" s="106" t="s">
        <v>58</v>
      </c>
      <c r="E107" s="91">
        <v>718</v>
      </c>
      <c r="F107" s="91">
        <v>0</v>
      </c>
      <c r="G107" s="91">
        <f t="shared" si="22"/>
        <v>0</v>
      </c>
      <c r="H107" s="91"/>
      <c r="I107" s="91"/>
      <c r="J107" s="91"/>
      <c r="K107" s="91"/>
      <c r="L107" s="91"/>
      <c r="M107" s="48">
        <f t="shared" si="20"/>
        <v>0</v>
      </c>
    </row>
    <row r="108" spans="1:13" s="54" customFormat="1" ht="12.75" customHeight="1">
      <c r="A108" s="144"/>
      <c r="B108" s="87"/>
      <c r="C108" s="96" t="s">
        <v>70</v>
      </c>
      <c r="D108" s="106" t="s">
        <v>71</v>
      </c>
      <c r="E108" s="91">
        <v>102</v>
      </c>
      <c r="F108" s="91">
        <v>0</v>
      </c>
      <c r="G108" s="91">
        <f t="shared" si="22"/>
        <v>0</v>
      </c>
      <c r="H108" s="91"/>
      <c r="I108" s="91"/>
      <c r="J108" s="91"/>
      <c r="K108" s="91"/>
      <c r="L108" s="91"/>
      <c r="M108" s="92">
        <f t="shared" si="20"/>
        <v>0</v>
      </c>
    </row>
    <row r="109" spans="1:13" s="54" customFormat="1" ht="24">
      <c r="A109" s="144"/>
      <c r="B109" s="87"/>
      <c r="C109" s="96" t="s">
        <v>23</v>
      </c>
      <c r="D109" s="106" t="s">
        <v>24</v>
      </c>
      <c r="E109" s="91">
        <v>4170</v>
      </c>
      <c r="F109" s="91">
        <v>0</v>
      </c>
      <c r="G109" s="91">
        <f t="shared" si="22"/>
        <v>0</v>
      </c>
      <c r="H109" s="91"/>
      <c r="I109" s="91"/>
      <c r="J109" s="91"/>
      <c r="K109" s="91"/>
      <c r="L109" s="91"/>
      <c r="M109" s="48">
        <f t="shared" si="20"/>
        <v>0</v>
      </c>
    </row>
    <row r="110" spans="1:13" s="150" customFormat="1" ht="30">
      <c r="A110" s="145">
        <v>752</v>
      </c>
      <c r="B110" s="145"/>
      <c r="C110" s="146"/>
      <c r="D110" s="147" t="s">
        <v>91</v>
      </c>
      <c r="E110" s="148">
        <f>SUM(E111)</f>
        <v>500</v>
      </c>
      <c r="F110" s="148">
        <f aca="true" t="shared" si="27" ref="F110:L110">SUM(F111)</f>
        <v>0</v>
      </c>
      <c r="G110" s="148">
        <f t="shared" si="27"/>
        <v>0</v>
      </c>
      <c r="H110" s="148">
        <f t="shared" si="27"/>
        <v>0</v>
      </c>
      <c r="I110" s="148">
        <f t="shared" si="27"/>
        <v>0</v>
      </c>
      <c r="J110" s="148">
        <f t="shared" si="27"/>
        <v>0</v>
      </c>
      <c r="K110" s="148">
        <f t="shared" si="27"/>
        <v>0</v>
      </c>
      <c r="L110" s="148">
        <f t="shared" si="27"/>
        <v>0</v>
      </c>
      <c r="M110" s="149">
        <f t="shared" si="20"/>
        <v>0</v>
      </c>
    </row>
    <row r="111" spans="1:13" s="152" customFormat="1" ht="28.5">
      <c r="A111" s="144"/>
      <c r="B111" s="44" t="s">
        <v>92</v>
      </c>
      <c r="C111" s="151"/>
      <c r="D111" s="105" t="s">
        <v>93</v>
      </c>
      <c r="E111" s="85">
        <f>SUM(E112:E112)</f>
        <v>500</v>
      </c>
      <c r="F111" s="85">
        <f>SUM(F112:F112)</f>
        <v>0</v>
      </c>
      <c r="G111" s="85">
        <f t="shared" si="22"/>
        <v>0</v>
      </c>
      <c r="H111" s="85">
        <f>SUM(H112:H112)</f>
        <v>0</v>
      </c>
      <c r="I111" s="85">
        <f>SUM(I112:I112)</f>
        <v>0</v>
      </c>
      <c r="J111" s="85">
        <f>SUM(J112:J112)</f>
        <v>0</v>
      </c>
      <c r="K111" s="85">
        <f>SUM(K112:K112)</f>
        <v>0</v>
      </c>
      <c r="L111" s="85">
        <f>SUM(L112:L112)</f>
        <v>0</v>
      </c>
      <c r="M111" s="48">
        <f t="shared" si="20"/>
        <v>0</v>
      </c>
    </row>
    <row r="112" spans="1:13" s="54" customFormat="1" ht="24">
      <c r="A112" s="144"/>
      <c r="B112" s="50"/>
      <c r="C112" s="96" t="s">
        <v>35</v>
      </c>
      <c r="D112" s="106" t="s">
        <v>36</v>
      </c>
      <c r="E112" s="91">
        <v>500</v>
      </c>
      <c r="F112" s="91">
        <v>0</v>
      </c>
      <c r="G112" s="91">
        <f t="shared" si="22"/>
        <v>0</v>
      </c>
      <c r="H112" s="91"/>
      <c r="I112" s="91"/>
      <c r="J112" s="91"/>
      <c r="K112" s="91"/>
      <c r="L112" s="91"/>
      <c r="M112" s="48">
        <f t="shared" si="20"/>
        <v>0</v>
      </c>
    </row>
    <row r="113" spans="1:13" ht="60" customHeight="1">
      <c r="A113" s="69">
        <v>754</v>
      </c>
      <c r="B113" s="139"/>
      <c r="C113" s="140"/>
      <c r="D113" s="108" t="s">
        <v>94</v>
      </c>
      <c r="E113" s="109">
        <f>SUM(E114+E142+E117+E127+E131)</f>
        <v>1737360</v>
      </c>
      <c r="F113" s="109">
        <f aca="true" t="shared" si="28" ref="F113:L113">SUM(F114+F142+F117+F127+F131)</f>
        <v>598062</v>
      </c>
      <c r="G113" s="109">
        <f t="shared" si="28"/>
        <v>276418</v>
      </c>
      <c r="H113" s="109">
        <f t="shared" si="28"/>
        <v>178679</v>
      </c>
      <c r="I113" s="109">
        <f t="shared" si="28"/>
        <v>0</v>
      </c>
      <c r="J113" s="109">
        <f t="shared" si="28"/>
        <v>0</v>
      </c>
      <c r="K113" s="109">
        <f t="shared" si="28"/>
        <v>0</v>
      </c>
      <c r="L113" s="109">
        <f t="shared" si="28"/>
        <v>321644</v>
      </c>
      <c r="M113" s="110">
        <f t="shared" si="20"/>
        <v>34.42360823318138</v>
      </c>
    </row>
    <row r="114" spans="1:13" ht="28.5">
      <c r="A114" s="127"/>
      <c r="B114" s="75">
        <v>75405</v>
      </c>
      <c r="C114" s="76"/>
      <c r="D114" s="46" t="s">
        <v>95</v>
      </c>
      <c r="E114" s="47">
        <f>SUM(E115:E116)</f>
        <v>56000</v>
      </c>
      <c r="F114" s="47">
        <f>SUM(F115:F116)</f>
        <v>5967</v>
      </c>
      <c r="G114" s="47">
        <f t="shared" si="22"/>
        <v>5967</v>
      </c>
      <c r="H114" s="47">
        <f>SUM(H115:H116)</f>
        <v>0</v>
      </c>
      <c r="I114" s="47">
        <f>SUM(I115:I116)</f>
        <v>0</v>
      </c>
      <c r="J114" s="47">
        <f>SUM(J115:J116)</f>
        <v>0</v>
      </c>
      <c r="K114" s="47">
        <f>SUM(K115:K116)</f>
        <v>0</v>
      </c>
      <c r="L114" s="47">
        <f>SUM(L115:L116)</f>
        <v>0</v>
      </c>
      <c r="M114" s="48">
        <f t="shared" si="20"/>
        <v>10.655357142857143</v>
      </c>
    </row>
    <row r="115" spans="1:13" s="67" customFormat="1" ht="24">
      <c r="A115" s="128"/>
      <c r="B115" s="93"/>
      <c r="C115" s="153">
        <v>4210</v>
      </c>
      <c r="D115" s="65" t="s">
        <v>36</v>
      </c>
      <c r="E115" s="90">
        <v>6000</v>
      </c>
      <c r="F115" s="90">
        <v>5967</v>
      </c>
      <c r="G115" s="90">
        <f t="shared" si="22"/>
        <v>5967</v>
      </c>
      <c r="H115" s="90"/>
      <c r="I115" s="90"/>
      <c r="J115" s="90"/>
      <c r="K115" s="90"/>
      <c r="L115" s="90"/>
      <c r="M115" s="48">
        <f t="shared" si="20"/>
        <v>99.45</v>
      </c>
    </row>
    <row r="116" spans="1:13" s="67" customFormat="1" ht="14.25">
      <c r="A116" s="128"/>
      <c r="B116" s="80"/>
      <c r="C116" s="153">
        <v>4270</v>
      </c>
      <c r="D116" s="52" t="s">
        <v>41</v>
      </c>
      <c r="E116" s="90">
        <v>50000</v>
      </c>
      <c r="F116" s="90">
        <v>0</v>
      </c>
      <c r="G116" s="90">
        <f t="shared" si="22"/>
        <v>0</v>
      </c>
      <c r="H116" s="90"/>
      <c r="I116" s="90"/>
      <c r="J116" s="90"/>
      <c r="K116" s="90"/>
      <c r="L116" s="90"/>
      <c r="M116" s="48">
        <f t="shared" si="20"/>
        <v>0</v>
      </c>
    </row>
    <row r="117" spans="1:13" ht="28.5">
      <c r="A117" s="128"/>
      <c r="B117" s="87">
        <v>75412</v>
      </c>
      <c r="C117" s="154"/>
      <c r="D117" s="105" t="s">
        <v>96</v>
      </c>
      <c r="E117" s="85">
        <f>SUM(E118:E126)</f>
        <v>1249000</v>
      </c>
      <c r="F117" s="85">
        <f aca="true" t="shared" si="29" ref="F117:L117">SUM(F118:F126)</f>
        <v>380628</v>
      </c>
      <c r="G117" s="85">
        <f t="shared" si="29"/>
        <v>58984</v>
      </c>
      <c r="H117" s="85">
        <f t="shared" si="29"/>
        <v>13784</v>
      </c>
      <c r="I117" s="85">
        <f t="shared" si="29"/>
        <v>0</v>
      </c>
      <c r="J117" s="85">
        <f t="shared" si="29"/>
        <v>0</v>
      </c>
      <c r="K117" s="85">
        <f t="shared" si="29"/>
        <v>0</v>
      </c>
      <c r="L117" s="85">
        <f t="shared" si="29"/>
        <v>321644</v>
      </c>
      <c r="M117" s="48">
        <f t="shared" si="20"/>
        <v>30.474619695756605</v>
      </c>
    </row>
    <row r="118" spans="1:13" s="54" customFormat="1" ht="36">
      <c r="A118" s="128"/>
      <c r="B118" s="87"/>
      <c r="C118" s="96" t="s">
        <v>88</v>
      </c>
      <c r="D118" s="106" t="s">
        <v>82</v>
      </c>
      <c r="E118" s="91">
        <v>55700</v>
      </c>
      <c r="F118" s="91">
        <v>5261</v>
      </c>
      <c r="G118" s="91">
        <f t="shared" si="22"/>
        <v>5261</v>
      </c>
      <c r="H118" s="91"/>
      <c r="I118" s="91"/>
      <c r="J118" s="91"/>
      <c r="K118" s="91"/>
      <c r="L118" s="91"/>
      <c r="M118" s="48">
        <f t="shared" si="20"/>
        <v>9.44524236983842</v>
      </c>
    </row>
    <row r="119" spans="1:13" s="54" customFormat="1" ht="24">
      <c r="A119" s="128"/>
      <c r="B119" s="87"/>
      <c r="C119" s="96" t="s">
        <v>23</v>
      </c>
      <c r="D119" s="106" t="s">
        <v>24</v>
      </c>
      <c r="E119" s="91">
        <v>30000</v>
      </c>
      <c r="F119" s="91">
        <v>13784</v>
      </c>
      <c r="G119" s="91">
        <f t="shared" si="22"/>
        <v>13784</v>
      </c>
      <c r="H119" s="91">
        <v>13784</v>
      </c>
      <c r="I119" s="91"/>
      <c r="J119" s="91"/>
      <c r="K119" s="91"/>
      <c r="L119" s="91"/>
      <c r="M119" s="48">
        <f t="shared" si="20"/>
        <v>45.94666666666667</v>
      </c>
    </row>
    <row r="120" spans="1:13" s="54" customFormat="1" ht="24">
      <c r="A120" s="128"/>
      <c r="B120" s="87"/>
      <c r="C120" s="96" t="s">
        <v>35</v>
      </c>
      <c r="D120" s="106" t="s">
        <v>36</v>
      </c>
      <c r="E120" s="91">
        <v>37300</v>
      </c>
      <c r="F120" s="91">
        <v>13364</v>
      </c>
      <c r="G120" s="91">
        <f t="shared" si="22"/>
        <v>13364</v>
      </c>
      <c r="H120" s="91"/>
      <c r="I120" s="91"/>
      <c r="J120" s="91"/>
      <c r="K120" s="91"/>
      <c r="L120" s="91"/>
      <c r="M120" s="48">
        <f t="shared" si="20"/>
        <v>35.828418230563</v>
      </c>
    </row>
    <row r="121" spans="1:13" s="54" customFormat="1" ht="12.75" customHeight="1">
      <c r="A121" s="128"/>
      <c r="B121" s="93"/>
      <c r="C121" s="96" t="s">
        <v>48</v>
      </c>
      <c r="D121" s="106" t="s">
        <v>49</v>
      </c>
      <c r="E121" s="91">
        <v>8000</v>
      </c>
      <c r="F121" s="91">
        <v>5926</v>
      </c>
      <c r="G121" s="91">
        <f t="shared" si="22"/>
        <v>5926</v>
      </c>
      <c r="H121" s="91"/>
      <c r="I121" s="91"/>
      <c r="J121" s="91"/>
      <c r="K121" s="91"/>
      <c r="L121" s="91"/>
      <c r="M121" s="48">
        <f t="shared" si="20"/>
        <v>74.075</v>
      </c>
    </row>
    <row r="122" spans="1:13" s="54" customFormat="1" ht="12.75" customHeight="1">
      <c r="A122" s="122"/>
      <c r="B122" s="93"/>
      <c r="C122" s="96" t="s">
        <v>40</v>
      </c>
      <c r="D122" s="106" t="s">
        <v>41</v>
      </c>
      <c r="E122" s="91">
        <v>45000</v>
      </c>
      <c r="F122" s="91">
        <v>6523</v>
      </c>
      <c r="G122" s="91">
        <f t="shared" si="22"/>
        <v>6523</v>
      </c>
      <c r="H122" s="91"/>
      <c r="I122" s="91"/>
      <c r="J122" s="91"/>
      <c r="K122" s="91"/>
      <c r="L122" s="91"/>
      <c r="M122" s="48">
        <f t="shared" si="20"/>
        <v>14.495555555555557</v>
      </c>
    </row>
    <row r="123" spans="1:13" s="54" customFormat="1" ht="12.75" customHeight="1">
      <c r="A123" s="122"/>
      <c r="B123" s="93"/>
      <c r="C123" s="96" t="s">
        <v>25</v>
      </c>
      <c r="D123" s="106" t="s">
        <v>26</v>
      </c>
      <c r="E123" s="91">
        <v>11000</v>
      </c>
      <c r="F123" s="91">
        <v>3902</v>
      </c>
      <c r="G123" s="91">
        <f t="shared" si="22"/>
        <v>3902</v>
      </c>
      <c r="H123" s="91"/>
      <c r="I123" s="91"/>
      <c r="J123" s="91"/>
      <c r="K123" s="91"/>
      <c r="L123" s="91"/>
      <c r="M123" s="92">
        <f t="shared" si="20"/>
        <v>35.47272727272727</v>
      </c>
    </row>
    <row r="124" spans="1:13" s="54" customFormat="1" ht="12.75" customHeight="1">
      <c r="A124" s="123"/>
      <c r="B124" s="80"/>
      <c r="C124" s="96" t="s">
        <v>50</v>
      </c>
      <c r="D124" s="106" t="s">
        <v>51</v>
      </c>
      <c r="E124" s="91">
        <v>22000</v>
      </c>
      <c r="F124" s="91">
        <v>10224</v>
      </c>
      <c r="G124" s="91">
        <f t="shared" si="22"/>
        <v>10224</v>
      </c>
      <c r="H124" s="91"/>
      <c r="I124" s="91"/>
      <c r="J124" s="91"/>
      <c r="K124" s="91"/>
      <c r="L124" s="91"/>
      <c r="M124" s="48">
        <f t="shared" si="20"/>
        <v>46.47272727272727</v>
      </c>
    </row>
    <row r="125" spans="1:13" s="54" customFormat="1" ht="24">
      <c r="A125" s="128"/>
      <c r="B125" s="87"/>
      <c r="C125" s="155" t="s">
        <v>42</v>
      </c>
      <c r="D125" s="106" t="s">
        <v>43</v>
      </c>
      <c r="E125" s="91">
        <v>1000000</v>
      </c>
      <c r="F125" s="91">
        <v>321644</v>
      </c>
      <c r="G125" s="91">
        <f t="shared" si="22"/>
        <v>0</v>
      </c>
      <c r="H125" s="91"/>
      <c r="I125" s="91"/>
      <c r="J125" s="91"/>
      <c r="K125" s="91"/>
      <c r="L125" s="91">
        <v>321644</v>
      </c>
      <c r="M125" s="92">
        <f t="shared" si="20"/>
        <v>32.1644</v>
      </c>
    </row>
    <row r="126" spans="1:13" s="54" customFormat="1" ht="36">
      <c r="A126" s="128"/>
      <c r="B126" s="87"/>
      <c r="C126" s="155" t="s">
        <v>54</v>
      </c>
      <c r="D126" s="52" t="s">
        <v>55</v>
      </c>
      <c r="E126" s="91">
        <v>40000</v>
      </c>
      <c r="F126" s="91">
        <v>0</v>
      </c>
      <c r="G126" s="91">
        <f t="shared" si="22"/>
        <v>0</v>
      </c>
      <c r="H126" s="91"/>
      <c r="I126" s="91"/>
      <c r="J126" s="91"/>
      <c r="K126" s="91"/>
      <c r="L126" s="91"/>
      <c r="M126" s="48">
        <f t="shared" si="20"/>
        <v>0</v>
      </c>
    </row>
    <row r="127" spans="1:13" ht="14.25">
      <c r="A127" s="128"/>
      <c r="B127" s="75">
        <v>75414</v>
      </c>
      <c r="C127" s="76"/>
      <c r="D127" s="156" t="s">
        <v>97</v>
      </c>
      <c r="E127" s="47">
        <f>SUM(E128:E130)</f>
        <v>6000</v>
      </c>
      <c r="F127" s="47">
        <f>SUM(F128:F130)</f>
        <v>290</v>
      </c>
      <c r="G127" s="47">
        <f t="shared" si="22"/>
        <v>290</v>
      </c>
      <c r="H127" s="47">
        <f>SUM(H128:H130)</f>
        <v>0</v>
      </c>
      <c r="I127" s="47">
        <f>SUM(I128:I130)</f>
        <v>0</v>
      </c>
      <c r="J127" s="47">
        <f>SUM(J128:J130)</f>
        <v>0</v>
      </c>
      <c r="K127" s="47">
        <f>SUM(K128:K130)</f>
        <v>0</v>
      </c>
      <c r="L127" s="47">
        <f>SUM(L128:L130)</f>
        <v>0</v>
      </c>
      <c r="M127" s="48">
        <f t="shared" si="20"/>
        <v>4.833333333333333</v>
      </c>
    </row>
    <row r="128" spans="1:13" s="54" customFormat="1" ht="24">
      <c r="A128" s="128"/>
      <c r="B128" s="93"/>
      <c r="C128" s="96" t="s">
        <v>35</v>
      </c>
      <c r="D128" s="106" t="s">
        <v>36</v>
      </c>
      <c r="E128" s="91">
        <v>4000</v>
      </c>
      <c r="F128" s="91">
        <v>0</v>
      </c>
      <c r="G128" s="91">
        <f t="shared" si="22"/>
        <v>0</v>
      </c>
      <c r="H128" s="91"/>
      <c r="I128" s="91"/>
      <c r="J128" s="91"/>
      <c r="K128" s="91"/>
      <c r="L128" s="91"/>
      <c r="M128" s="48">
        <f t="shared" si="20"/>
        <v>0</v>
      </c>
    </row>
    <row r="129" spans="1:13" s="54" customFormat="1" ht="12.75" customHeight="1">
      <c r="A129" s="128"/>
      <c r="B129" s="93"/>
      <c r="C129" s="96" t="s">
        <v>48</v>
      </c>
      <c r="D129" s="106" t="s">
        <v>49</v>
      </c>
      <c r="E129" s="91">
        <v>1000</v>
      </c>
      <c r="F129" s="91">
        <v>290</v>
      </c>
      <c r="G129" s="91">
        <f t="shared" si="22"/>
        <v>290</v>
      </c>
      <c r="H129" s="91"/>
      <c r="I129" s="91"/>
      <c r="J129" s="91"/>
      <c r="K129" s="91"/>
      <c r="L129" s="91"/>
      <c r="M129" s="48">
        <f t="shared" si="20"/>
        <v>28.999999999999996</v>
      </c>
    </row>
    <row r="130" spans="1:13" s="54" customFormat="1" ht="12.75" customHeight="1">
      <c r="A130" s="128"/>
      <c r="B130" s="80"/>
      <c r="C130" s="96" t="s">
        <v>40</v>
      </c>
      <c r="D130" s="106" t="s">
        <v>41</v>
      </c>
      <c r="E130" s="91">
        <v>1000</v>
      </c>
      <c r="F130" s="91">
        <v>0</v>
      </c>
      <c r="G130" s="91">
        <f t="shared" si="22"/>
        <v>0</v>
      </c>
      <c r="H130" s="91"/>
      <c r="I130" s="91"/>
      <c r="J130" s="91"/>
      <c r="K130" s="91"/>
      <c r="L130" s="91"/>
      <c r="M130" s="48">
        <f t="shared" si="20"/>
        <v>0</v>
      </c>
    </row>
    <row r="131" spans="1:13" ht="14.25">
      <c r="A131" s="128"/>
      <c r="B131" s="75">
        <v>75416</v>
      </c>
      <c r="C131" s="76"/>
      <c r="D131" s="46" t="s">
        <v>98</v>
      </c>
      <c r="E131" s="85">
        <f>SUM(E132:E141)</f>
        <v>425360</v>
      </c>
      <c r="F131" s="85">
        <f>SUM(F132:F141)</f>
        <v>210234</v>
      </c>
      <c r="G131" s="85">
        <f t="shared" si="22"/>
        <v>210234</v>
      </c>
      <c r="H131" s="85">
        <f>SUM(H132:H141)</f>
        <v>164895</v>
      </c>
      <c r="I131" s="85">
        <f>SUM(I132:I141)</f>
        <v>0</v>
      </c>
      <c r="J131" s="85">
        <f>SUM(J132:J141)</f>
        <v>0</v>
      </c>
      <c r="K131" s="85">
        <f>SUM(K132:K141)</f>
        <v>0</v>
      </c>
      <c r="L131" s="85">
        <f>SUM(L132:L141)</f>
        <v>0</v>
      </c>
      <c r="M131" s="48">
        <f t="shared" si="20"/>
        <v>49.424957682903894</v>
      </c>
    </row>
    <row r="132" spans="1:13" s="54" customFormat="1" ht="24">
      <c r="A132" s="122"/>
      <c r="B132" s="93"/>
      <c r="C132" s="96" t="s">
        <v>66</v>
      </c>
      <c r="D132" s="106" t="s">
        <v>67</v>
      </c>
      <c r="E132" s="91">
        <v>251764</v>
      </c>
      <c r="F132" s="91">
        <v>120035</v>
      </c>
      <c r="G132" s="91">
        <f t="shared" si="22"/>
        <v>120035</v>
      </c>
      <c r="H132" s="91">
        <v>120035</v>
      </c>
      <c r="I132" s="91"/>
      <c r="J132" s="91"/>
      <c r="K132" s="91"/>
      <c r="L132" s="91"/>
      <c r="M132" s="48">
        <f t="shared" si="20"/>
        <v>47.67758694650546</v>
      </c>
    </row>
    <row r="133" spans="1:13" s="54" customFormat="1" ht="24">
      <c r="A133" s="122"/>
      <c r="B133" s="93"/>
      <c r="C133" s="96" t="s">
        <v>68</v>
      </c>
      <c r="D133" s="106" t="s">
        <v>69</v>
      </c>
      <c r="E133" s="91">
        <v>21399</v>
      </c>
      <c r="F133" s="91">
        <v>17533</v>
      </c>
      <c r="G133" s="91">
        <f t="shared" si="22"/>
        <v>17533</v>
      </c>
      <c r="H133" s="91">
        <v>17533</v>
      </c>
      <c r="I133" s="91"/>
      <c r="J133" s="91"/>
      <c r="K133" s="91"/>
      <c r="L133" s="91"/>
      <c r="M133" s="48">
        <f t="shared" si="20"/>
        <v>81.93373522127202</v>
      </c>
    </row>
    <row r="134" spans="1:13" s="54" customFormat="1" ht="24">
      <c r="A134" s="122"/>
      <c r="B134" s="93"/>
      <c r="C134" s="96" t="s">
        <v>57</v>
      </c>
      <c r="D134" s="106" t="s">
        <v>58</v>
      </c>
      <c r="E134" s="91">
        <v>47065</v>
      </c>
      <c r="F134" s="91">
        <v>24368</v>
      </c>
      <c r="G134" s="91">
        <f t="shared" si="22"/>
        <v>24368</v>
      </c>
      <c r="H134" s="91">
        <v>24368</v>
      </c>
      <c r="I134" s="91"/>
      <c r="J134" s="91"/>
      <c r="K134" s="91"/>
      <c r="L134" s="91"/>
      <c r="M134" s="48">
        <f t="shared" si="20"/>
        <v>51.7752045044088</v>
      </c>
    </row>
    <row r="135" spans="1:13" s="54" customFormat="1" ht="12.75" customHeight="1">
      <c r="A135" s="122"/>
      <c r="B135" s="93"/>
      <c r="C135" s="96" t="s">
        <v>70</v>
      </c>
      <c r="D135" s="106" t="s">
        <v>71</v>
      </c>
      <c r="E135" s="91">
        <v>6692</v>
      </c>
      <c r="F135" s="91">
        <v>2959</v>
      </c>
      <c r="G135" s="91">
        <f t="shared" si="22"/>
        <v>2959</v>
      </c>
      <c r="H135" s="91">
        <v>2959</v>
      </c>
      <c r="I135" s="91"/>
      <c r="J135" s="91"/>
      <c r="K135" s="91"/>
      <c r="L135" s="91"/>
      <c r="M135" s="48">
        <f t="shared" si="20"/>
        <v>44.21697549312612</v>
      </c>
    </row>
    <row r="136" spans="1:13" s="54" customFormat="1" ht="24">
      <c r="A136" s="122"/>
      <c r="B136" s="93"/>
      <c r="C136" s="96" t="s">
        <v>35</v>
      </c>
      <c r="D136" s="106" t="s">
        <v>36</v>
      </c>
      <c r="E136" s="91">
        <v>66440</v>
      </c>
      <c r="F136" s="91">
        <v>27193</v>
      </c>
      <c r="G136" s="91">
        <f t="shared" si="22"/>
        <v>27193</v>
      </c>
      <c r="H136" s="91"/>
      <c r="I136" s="91"/>
      <c r="J136" s="91"/>
      <c r="K136" s="91"/>
      <c r="L136" s="91"/>
      <c r="M136" s="48">
        <f t="shared" si="20"/>
        <v>40.92865743527995</v>
      </c>
    </row>
    <row r="137" spans="1:13" s="54" customFormat="1" ht="12.75" customHeight="1">
      <c r="A137" s="122"/>
      <c r="B137" s="93"/>
      <c r="C137" s="96" t="s">
        <v>40</v>
      </c>
      <c r="D137" s="106" t="s">
        <v>41</v>
      </c>
      <c r="E137" s="91">
        <v>9000</v>
      </c>
      <c r="F137" s="91">
        <v>3736</v>
      </c>
      <c r="G137" s="91">
        <f t="shared" si="22"/>
        <v>3736</v>
      </c>
      <c r="H137" s="91"/>
      <c r="I137" s="91"/>
      <c r="J137" s="91"/>
      <c r="K137" s="91"/>
      <c r="L137" s="91"/>
      <c r="M137" s="48">
        <f t="shared" si="20"/>
        <v>41.51111111111111</v>
      </c>
    </row>
    <row r="138" spans="1:13" s="54" customFormat="1" ht="12.75" customHeight="1">
      <c r="A138" s="122"/>
      <c r="B138" s="93"/>
      <c r="C138" s="96" t="s">
        <v>25</v>
      </c>
      <c r="D138" s="106" t="s">
        <v>26</v>
      </c>
      <c r="E138" s="91">
        <v>9000</v>
      </c>
      <c r="F138" s="91">
        <v>4557</v>
      </c>
      <c r="G138" s="91">
        <f t="shared" si="22"/>
        <v>4557</v>
      </c>
      <c r="H138" s="91"/>
      <c r="I138" s="91"/>
      <c r="J138" s="91"/>
      <c r="K138" s="91"/>
      <c r="L138" s="91"/>
      <c r="M138" s="48">
        <f t="shared" si="20"/>
        <v>50.63333333333333</v>
      </c>
    </row>
    <row r="139" spans="1:13" s="54" customFormat="1" ht="12.75" customHeight="1">
      <c r="A139" s="122"/>
      <c r="B139" s="93"/>
      <c r="C139" s="96" t="s">
        <v>77</v>
      </c>
      <c r="D139" s="106" t="s">
        <v>78</v>
      </c>
      <c r="E139" s="91">
        <v>4000</v>
      </c>
      <c r="F139" s="91">
        <v>432</v>
      </c>
      <c r="G139" s="91">
        <f t="shared" si="22"/>
        <v>432</v>
      </c>
      <c r="H139" s="91"/>
      <c r="I139" s="91"/>
      <c r="J139" s="91"/>
      <c r="K139" s="91"/>
      <c r="L139" s="91"/>
      <c r="M139" s="48">
        <f t="shared" si="20"/>
        <v>10.8</v>
      </c>
    </row>
    <row r="140" spans="1:13" s="54" customFormat="1" ht="12.75" customHeight="1">
      <c r="A140" s="122"/>
      <c r="B140" s="93"/>
      <c r="C140" s="96" t="s">
        <v>50</v>
      </c>
      <c r="D140" s="106" t="s">
        <v>51</v>
      </c>
      <c r="E140" s="91">
        <v>4000</v>
      </c>
      <c r="F140" s="91">
        <v>3555</v>
      </c>
      <c r="G140" s="91">
        <f t="shared" si="22"/>
        <v>3555</v>
      </c>
      <c r="H140" s="91"/>
      <c r="I140" s="91"/>
      <c r="J140" s="91"/>
      <c r="K140" s="91"/>
      <c r="L140" s="91"/>
      <c r="M140" s="48">
        <f t="shared" si="20"/>
        <v>88.875</v>
      </c>
    </row>
    <row r="141" spans="1:13" s="54" customFormat="1" ht="36">
      <c r="A141" s="122"/>
      <c r="B141" s="80"/>
      <c r="C141" s="96" t="s">
        <v>72</v>
      </c>
      <c r="D141" s="106" t="s">
        <v>73</v>
      </c>
      <c r="E141" s="91">
        <v>6000</v>
      </c>
      <c r="F141" s="91">
        <v>5866</v>
      </c>
      <c r="G141" s="91">
        <f t="shared" si="22"/>
        <v>5866</v>
      </c>
      <c r="H141" s="91"/>
      <c r="I141" s="91"/>
      <c r="J141" s="91"/>
      <c r="K141" s="91"/>
      <c r="L141" s="91"/>
      <c r="M141" s="48">
        <f aca="true" t="shared" si="30" ref="M141:M204">F141/E141*100</f>
        <v>97.76666666666667</v>
      </c>
    </row>
    <row r="142" spans="1:13" s="62" customFormat="1" ht="14.25">
      <c r="A142" s="122"/>
      <c r="B142" s="157">
        <v>75495</v>
      </c>
      <c r="C142" s="158"/>
      <c r="D142" s="159" t="s">
        <v>34</v>
      </c>
      <c r="E142" s="136">
        <f>SUM(E143)</f>
        <v>1000</v>
      </c>
      <c r="F142" s="136">
        <f aca="true" t="shared" si="31" ref="F142:L142">SUM(F143)</f>
        <v>943</v>
      </c>
      <c r="G142" s="136">
        <f t="shared" si="31"/>
        <v>943</v>
      </c>
      <c r="H142" s="136">
        <f t="shared" si="31"/>
        <v>0</v>
      </c>
      <c r="I142" s="136">
        <f t="shared" si="31"/>
        <v>0</v>
      </c>
      <c r="J142" s="136">
        <f t="shared" si="31"/>
        <v>0</v>
      </c>
      <c r="K142" s="136">
        <f t="shared" si="31"/>
        <v>0</v>
      </c>
      <c r="L142" s="136">
        <f t="shared" si="31"/>
        <v>0</v>
      </c>
      <c r="M142" s="48">
        <f t="shared" si="30"/>
        <v>94.3</v>
      </c>
    </row>
    <row r="143" spans="1:13" s="67" customFormat="1" ht="12.75">
      <c r="A143" s="123"/>
      <c r="B143" s="160"/>
      <c r="C143" s="161" t="s">
        <v>48</v>
      </c>
      <c r="D143" s="115" t="s">
        <v>49</v>
      </c>
      <c r="E143" s="90">
        <v>1000</v>
      </c>
      <c r="F143" s="90">
        <v>943</v>
      </c>
      <c r="G143" s="91">
        <f t="shared" si="22"/>
        <v>943</v>
      </c>
      <c r="H143" s="90"/>
      <c r="I143" s="90"/>
      <c r="J143" s="90"/>
      <c r="K143" s="90"/>
      <c r="L143" s="90"/>
      <c r="M143" s="48">
        <f t="shared" si="30"/>
        <v>94.3</v>
      </c>
    </row>
    <row r="144" spans="1:13" ht="90">
      <c r="A144" s="69">
        <v>756</v>
      </c>
      <c r="B144" s="116"/>
      <c r="C144" s="162"/>
      <c r="D144" s="163" t="s">
        <v>99</v>
      </c>
      <c r="E144" s="109">
        <f>SUM(E145)</f>
        <v>60000</v>
      </c>
      <c r="F144" s="109">
        <f aca="true" t="shared" si="32" ref="F144:L144">SUM(F145)</f>
        <v>25716</v>
      </c>
      <c r="G144" s="109">
        <f t="shared" si="32"/>
        <v>25716</v>
      </c>
      <c r="H144" s="109">
        <f t="shared" si="32"/>
        <v>10875</v>
      </c>
      <c r="I144" s="109">
        <f t="shared" si="32"/>
        <v>0</v>
      </c>
      <c r="J144" s="109">
        <f t="shared" si="32"/>
        <v>0</v>
      </c>
      <c r="K144" s="109">
        <f t="shared" si="32"/>
        <v>0</v>
      </c>
      <c r="L144" s="109">
        <f t="shared" si="32"/>
        <v>0</v>
      </c>
      <c r="M144" s="110">
        <f t="shared" si="30"/>
        <v>42.86</v>
      </c>
    </row>
    <row r="145" spans="1:13" s="62" customFormat="1" ht="57">
      <c r="A145" s="164"/>
      <c r="B145" s="157">
        <v>75647</v>
      </c>
      <c r="C145" s="158"/>
      <c r="D145" s="159" t="s">
        <v>100</v>
      </c>
      <c r="E145" s="136">
        <f>SUM(E146:E147)</f>
        <v>60000</v>
      </c>
      <c r="F145" s="136">
        <f>SUM(F146:F147)</f>
        <v>25716</v>
      </c>
      <c r="G145" s="136">
        <f t="shared" si="22"/>
        <v>25716</v>
      </c>
      <c r="H145" s="136">
        <f>SUM(H146:H147)</f>
        <v>10875</v>
      </c>
      <c r="I145" s="136">
        <f>SUM(I146:I147)</f>
        <v>0</v>
      </c>
      <c r="J145" s="136">
        <f>SUM(J146:J147)</f>
        <v>0</v>
      </c>
      <c r="K145" s="136">
        <f>SUM(K146:K147)</f>
        <v>0</v>
      </c>
      <c r="L145" s="136">
        <f>SUM(L146:L147)</f>
        <v>0</v>
      </c>
      <c r="M145" s="48">
        <f t="shared" si="30"/>
        <v>42.86</v>
      </c>
    </row>
    <row r="146" spans="1:13" s="67" customFormat="1" ht="24">
      <c r="A146" s="165"/>
      <c r="B146" s="166"/>
      <c r="C146" s="161" t="s">
        <v>101</v>
      </c>
      <c r="D146" s="115" t="s">
        <v>102</v>
      </c>
      <c r="E146" s="90">
        <v>28000</v>
      </c>
      <c r="F146" s="90">
        <v>10875</v>
      </c>
      <c r="G146" s="90">
        <f t="shared" si="22"/>
        <v>10875</v>
      </c>
      <c r="H146" s="90">
        <v>10875</v>
      </c>
      <c r="I146" s="90"/>
      <c r="J146" s="90"/>
      <c r="K146" s="90"/>
      <c r="L146" s="90"/>
      <c r="M146" s="48">
        <f t="shared" si="30"/>
        <v>38.839285714285715</v>
      </c>
    </row>
    <row r="147" spans="1:13" s="67" customFormat="1" ht="12.75">
      <c r="A147" s="167"/>
      <c r="B147" s="160"/>
      <c r="C147" s="161" t="s">
        <v>25</v>
      </c>
      <c r="D147" s="115" t="s">
        <v>26</v>
      </c>
      <c r="E147" s="90">
        <v>32000</v>
      </c>
      <c r="F147" s="90">
        <v>14841</v>
      </c>
      <c r="G147" s="90">
        <f t="shared" si="22"/>
        <v>14841</v>
      </c>
      <c r="H147" s="90"/>
      <c r="I147" s="90"/>
      <c r="J147" s="90"/>
      <c r="K147" s="90"/>
      <c r="L147" s="90"/>
      <c r="M147" s="48">
        <f t="shared" si="30"/>
        <v>46.378125</v>
      </c>
    </row>
    <row r="148" spans="1:13" ht="30">
      <c r="A148" s="69">
        <v>757</v>
      </c>
      <c r="B148" s="116"/>
      <c r="C148" s="162"/>
      <c r="D148" s="108" t="s">
        <v>103</v>
      </c>
      <c r="E148" s="109">
        <f>SUM(E149)</f>
        <v>240000</v>
      </c>
      <c r="F148" s="109">
        <f aca="true" t="shared" si="33" ref="F148:L148">SUM(F149)</f>
        <v>0</v>
      </c>
      <c r="G148" s="109">
        <f t="shared" si="33"/>
        <v>0</v>
      </c>
      <c r="H148" s="109">
        <f t="shared" si="33"/>
        <v>0</v>
      </c>
      <c r="I148" s="109">
        <f t="shared" si="33"/>
        <v>0</v>
      </c>
      <c r="J148" s="109">
        <f t="shared" si="33"/>
        <v>0</v>
      </c>
      <c r="K148" s="109">
        <f t="shared" si="33"/>
        <v>0</v>
      </c>
      <c r="L148" s="109">
        <f t="shared" si="33"/>
        <v>0</v>
      </c>
      <c r="M148" s="110">
        <f t="shared" si="30"/>
        <v>0</v>
      </c>
    </row>
    <row r="149" spans="1:13" ht="51">
      <c r="A149" s="74"/>
      <c r="B149" s="75">
        <v>75702</v>
      </c>
      <c r="C149" s="99"/>
      <c r="D149" s="156" t="s">
        <v>104</v>
      </c>
      <c r="E149" s="47">
        <f>SUM(E150)</f>
        <v>240000</v>
      </c>
      <c r="F149" s="47">
        <f>SUM(F150)</f>
        <v>0</v>
      </c>
      <c r="G149" s="47">
        <f t="shared" si="22"/>
        <v>0</v>
      </c>
      <c r="H149" s="47">
        <f>SUM(H150)</f>
        <v>0</v>
      </c>
      <c r="I149" s="47">
        <f>SUM(I150)</f>
        <v>0</v>
      </c>
      <c r="J149" s="47">
        <f>SUM(J150)</f>
        <v>0</v>
      </c>
      <c r="K149" s="47">
        <f>SUM(K150)</f>
        <v>0</v>
      </c>
      <c r="L149" s="47">
        <f>SUM(L150)</f>
        <v>0</v>
      </c>
      <c r="M149" s="48">
        <f t="shared" si="30"/>
        <v>0</v>
      </c>
    </row>
    <row r="150" spans="1:13" s="54" customFormat="1" ht="60">
      <c r="A150" s="82"/>
      <c r="B150" s="80"/>
      <c r="C150" s="96" t="s">
        <v>105</v>
      </c>
      <c r="D150" s="106" t="s">
        <v>106</v>
      </c>
      <c r="E150" s="91">
        <v>240000</v>
      </c>
      <c r="F150" s="91">
        <v>0</v>
      </c>
      <c r="G150" s="91">
        <f t="shared" si="22"/>
        <v>0</v>
      </c>
      <c r="H150" s="91"/>
      <c r="I150" s="91"/>
      <c r="J150" s="91"/>
      <c r="K150" s="91"/>
      <c r="L150" s="91"/>
      <c r="M150" s="48">
        <f t="shared" si="30"/>
        <v>0</v>
      </c>
    </row>
    <row r="151" spans="1:13" ht="30">
      <c r="A151" s="69">
        <v>758</v>
      </c>
      <c r="B151" s="116"/>
      <c r="C151" s="162"/>
      <c r="D151" s="108" t="s">
        <v>107</v>
      </c>
      <c r="E151" s="109">
        <f>SUM(E152+E154)</f>
        <v>1239481</v>
      </c>
      <c r="F151" s="109">
        <f aca="true" t="shared" si="34" ref="F151:L151">SUM(F152+F154)</f>
        <v>304741</v>
      </c>
      <c r="G151" s="109">
        <f t="shared" si="34"/>
        <v>304741</v>
      </c>
      <c r="H151" s="109">
        <f t="shared" si="34"/>
        <v>0</v>
      </c>
      <c r="I151" s="109">
        <f t="shared" si="34"/>
        <v>0</v>
      </c>
      <c r="J151" s="109">
        <f t="shared" si="34"/>
        <v>0</v>
      </c>
      <c r="K151" s="109">
        <f t="shared" si="34"/>
        <v>0</v>
      </c>
      <c r="L151" s="109">
        <f t="shared" si="34"/>
        <v>0</v>
      </c>
      <c r="M151" s="110">
        <f t="shared" si="30"/>
        <v>24.586177601754283</v>
      </c>
    </row>
    <row r="152" spans="1:13" ht="28.5">
      <c r="A152" s="74"/>
      <c r="B152" s="75">
        <v>75818</v>
      </c>
      <c r="C152" s="99"/>
      <c r="D152" s="46" t="s">
        <v>108</v>
      </c>
      <c r="E152" s="47">
        <f>SUM(E153)</f>
        <v>630000</v>
      </c>
      <c r="F152" s="47">
        <f>SUM(F153)</f>
        <v>0</v>
      </c>
      <c r="G152" s="47">
        <f aca="true" t="shared" si="35" ref="G152:G219">F152-L152</f>
        <v>0</v>
      </c>
      <c r="H152" s="47">
        <f>SUM(H153)</f>
        <v>0</v>
      </c>
      <c r="I152" s="47">
        <f>SUM(I153)</f>
        <v>0</v>
      </c>
      <c r="J152" s="47">
        <f>SUM(J153)</f>
        <v>0</v>
      </c>
      <c r="K152" s="47">
        <f>SUM(K153)</f>
        <v>0</v>
      </c>
      <c r="L152" s="47">
        <f>SUM(L153)</f>
        <v>0</v>
      </c>
      <c r="M152" s="48">
        <f t="shared" si="30"/>
        <v>0</v>
      </c>
    </row>
    <row r="153" spans="1:13" s="54" customFormat="1" ht="15.75" customHeight="1">
      <c r="A153" s="82"/>
      <c r="B153" s="80"/>
      <c r="C153" s="96" t="s">
        <v>109</v>
      </c>
      <c r="D153" s="106" t="s">
        <v>110</v>
      </c>
      <c r="E153" s="91">
        <v>630000</v>
      </c>
      <c r="F153" s="91">
        <v>0</v>
      </c>
      <c r="G153" s="91">
        <f t="shared" si="35"/>
        <v>0</v>
      </c>
      <c r="H153" s="91"/>
      <c r="I153" s="91"/>
      <c r="J153" s="91"/>
      <c r="K153" s="91"/>
      <c r="L153" s="91"/>
      <c r="M153" s="48">
        <f t="shared" si="30"/>
        <v>0</v>
      </c>
    </row>
    <row r="154" spans="1:13" s="62" customFormat="1" ht="42.75">
      <c r="A154" s="157"/>
      <c r="B154" s="157">
        <v>75831</v>
      </c>
      <c r="C154" s="158"/>
      <c r="D154" s="159" t="s">
        <v>111</v>
      </c>
      <c r="E154" s="136">
        <f>SUM(E155)</f>
        <v>609481</v>
      </c>
      <c r="F154" s="136">
        <f aca="true" t="shared" si="36" ref="F154:L154">SUM(F155)</f>
        <v>304741</v>
      </c>
      <c r="G154" s="136">
        <f t="shared" si="36"/>
        <v>304741</v>
      </c>
      <c r="H154" s="136">
        <f t="shared" si="36"/>
        <v>0</v>
      </c>
      <c r="I154" s="136">
        <f t="shared" si="36"/>
        <v>0</v>
      </c>
      <c r="J154" s="136">
        <f t="shared" si="36"/>
        <v>0</v>
      </c>
      <c r="K154" s="136">
        <f t="shared" si="36"/>
        <v>0</v>
      </c>
      <c r="L154" s="136">
        <f t="shared" si="36"/>
        <v>0</v>
      </c>
      <c r="M154" s="48">
        <f t="shared" si="30"/>
        <v>50.000082037011815</v>
      </c>
    </row>
    <row r="155" spans="1:13" s="67" customFormat="1" ht="36">
      <c r="A155" s="160"/>
      <c r="B155" s="160"/>
      <c r="C155" s="161" t="s">
        <v>112</v>
      </c>
      <c r="D155" s="115" t="s">
        <v>113</v>
      </c>
      <c r="E155" s="90">
        <v>609481</v>
      </c>
      <c r="F155" s="90">
        <v>304741</v>
      </c>
      <c r="G155" s="90">
        <f>F155-L155</f>
        <v>304741</v>
      </c>
      <c r="H155" s="90"/>
      <c r="I155" s="90"/>
      <c r="J155" s="90"/>
      <c r="K155" s="90"/>
      <c r="L155" s="90"/>
      <c r="M155" s="48">
        <f t="shared" si="30"/>
        <v>50.000082037011815</v>
      </c>
    </row>
    <row r="156" spans="1:13" ht="30">
      <c r="A156" s="69">
        <v>801</v>
      </c>
      <c r="B156" s="116"/>
      <c r="C156" s="116"/>
      <c r="D156" s="40" t="s">
        <v>114</v>
      </c>
      <c r="E156" s="117">
        <f>SUM(E157+E187+E190+E209+E211+E226+E228+E178)</f>
        <v>23456812</v>
      </c>
      <c r="F156" s="117">
        <f aca="true" t="shared" si="37" ref="F156:L156">SUM(F157+F187+F190+F209+F211+F226+F228+F178)</f>
        <v>10465737</v>
      </c>
      <c r="G156" s="117">
        <f t="shared" si="37"/>
        <v>10187341</v>
      </c>
      <c r="H156" s="117">
        <f t="shared" si="37"/>
        <v>6456223</v>
      </c>
      <c r="I156" s="117">
        <f t="shared" si="37"/>
        <v>1679998</v>
      </c>
      <c r="J156" s="117">
        <f t="shared" si="37"/>
        <v>0</v>
      </c>
      <c r="K156" s="117">
        <f t="shared" si="37"/>
        <v>0</v>
      </c>
      <c r="L156" s="117">
        <f t="shared" si="37"/>
        <v>278396</v>
      </c>
      <c r="M156" s="168">
        <f t="shared" si="30"/>
        <v>44.61704770452182</v>
      </c>
    </row>
    <row r="157" spans="1:13" ht="14.25" customHeight="1">
      <c r="A157" s="74"/>
      <c r="B157" s="112">
        <v>80101</v>
      </c>
      <c r="C157" s="99"/>
      <c r="D157" s="46" t="s">
        <v>115</v>
      </c>
      <c r="E157" s="47">
        <f>SUM(E158:E177)</f>
        <v>12190221</v>
      </c>
      <c r="F157" s="47">
        <f>SUM(F158:F177)</f>
        <v>5299350</v>
      </c>
      <c r="G157" s="47">
        <f t="shared" si="35"/>
        <v>5289861</v>
      </c>
      <c r="H157" s="47">
        <f>SUM(H158:H177)</f>
        <v>4089233</v>
      </c>
      <c r="I157" s="47">
        <f>SUM(I158:I177)</f>
        <v>0</v>
      </c>
      <c r="J157" s="47">
        <f>SUM(J158:J177)</f>
        <v>0</v>
      </c>
      <c r="K157" s="47">
        <f>SUM(K158:K177)</f>
        <v>0</v>
      </c>
      <c r="L157" s="47">
        <f>SUM(L158:L177)</f>
        <v>9489</v>
      </c>
      <c r="M157" s="48">
        <f t="shared" si="30"/>
        <v>43.4721404968786</v>
      </c>
    </row>
    <row r="158" spans="1:13" s="54" customFormat="1" ht="36">
      <c r="A158" s="79"/>
      <c r="B158" s="93"/>
      <c r="C158" s="96" t="s">
        <v>88</v>
      </c>
      <c r="D158" s="106" t="s">
        <v>82</v>
      </c>
      <c r="E158" s="91">
        <v>233556</v>
      </c>
      <c r="F158" s="91">
        <v>88906</v>
      </c>
      <c r="G158" s="91">
        <f t="shared" si="35"/>
        <v>88906</v>
      </c>
      <c r="H158" s="91"/>
      <c r="I158" s="91"/>
      <c r="J158" s="91"/>
      <c r="K158" s="91"/>
      <c r="L158" s="91"/>
      <c r="M158" s="48">
        <f t="shared" si="30"/>
        <v>38.0662453544332</v>
      </c>
    </row>
    <row r="159" spans="1:13" s="54" customFormat="1" ht="24">
      <c r="A159" s="79"/>
      <c r="B159" s="93"/>
      <c r="C159" s="81" t="s">
        <v>116</v>
      </c>
      <c r="D159" s="52" t="s">
        <v>117</v>
      </c>
      <c r="E159" s="53">
        <v>17370</v>
      </c>
      <c r="F159" s="91">
        <v>9964</v>
      </c>
      <c r="G159" s="91">
        <f t="shared" si="35"/>
        <v>9964</v>
      </c>
      <c r="H159" s="91"/>
      <c r="I159" s="91"/>
      <c r="J159" s="91"/>
      <c r="K159" s="91"/>
      <c r="L159" s="91"/>
      <c r="M159" s="48">
        <f t="shared" si="30"/>
        <v>57.36327000575705</v>
      </c>
    </row>
    <row r="160" spans="1:13" s="54" customFormat="1" ht="24">
      <c r="A160" s="79"/>
      <c r="B160" s="93"/>
      <c r="C160" s="96" t="s">
        <v>118</v>
      </c>
      <c r="D160" s="106" t="s">
        <v>119</v>
      </c>
      <c r="E160" s="91">
        <v>5600</v>
      </c>
      <c r="F160" s="91">
        <v>0</v>
      </c>
      <c r="G160" s="91">
        <f t="shared" si="35"/>
        <v>0</v>
      </c>
      <c r="H160" s="91"/>
      <c r="I160" s="91"/>
      <c r="J160" s="91"/>
      <c r="K160" s="91"/>
      <c r="L160" s="91"/>
      <c r="M160" s="48">
        <f t="shared" si="30"/>
        <v>0</v>
      </c>
    </row>
    <row r="161" spans="1:13" s="54" customFormat="1" ht="24">
      <c r="A161" s="79"/>
      <c r="B161" s="93"/>
      <c r="C161" s="96" t="s">
        <v>66</v>
      </c>
      <c r="D161" s="106" t="s">
        <v>67</v>
      </c>
      <c r="E161" s="91">
        <v>6900000</v>
      </c>
      <c r="F161" s="91">
        <v>2967746</v>
      </c>
      <c r="G161" s="91">
        <f t="shared" si="35"/>
        <v>2967746</v>
      </c>
      <c r="H161" s="91">
        <v>2967746</v>
      </c>
      <c r="I161" s="91"/>
      <c r="J161" s="91"/>
      <c r="K161" s="91"/>
      <c r="L161" s="91"/>
      <c r="M161" s="48">
        <f t="shared" si="30"/>
        <v>43.0108115942029</v>
      </c>
    </row>
    <row r="162" spans="1:13" s="54" customFormat="1" ht="24">
      <c r="A162" s="79"/>
      <c r="B162" s="93"/>
      <c r="C162" s="96" t="s">
        <v>68</v>
      </c>
      <c r="D162" s="106" t="s">
        <v>69</v>
      </c>
      <c r="E162" s="91">
        <v>488180</v>
      </c>
      <c r="F162" s="91">
        <v>488180</v>
      </c>
      <c r="G162" s="91">
        <f t="shared" si="35"/>
        <v>488180</v>
      </c>
      <c r="H162" s="91">
        <v>488180</v>
      </c>
      <c r="I162" s="91"/>
      <c r="J162" s="91"/>
      <c r="K162" s="91"/>
      <c r="L162" s="91"/>
      <c r="M162" s="48">
        <f t="shared" si="30"/>
        <v>100</v>
      </c>
    </row>
    <row r="163" spans="1:13" s="54" customFormat="1" ht="24">
      <c r="A163" s="79"/>
      <c r="B163" s="93"/>
      <c r="C163" s="96" t="s">
        <v>57</v>
      </c>
      <c r="D163" s="106" t="s">
        <v>58</v>
      </c>
      <c r="E163" s="91">
        <v>1305900</v>
      </c>
      <c r="F163" s="91">
        <v>556925</v>
      </c>
      <c r="G163" s="91">
        <f t="shared" si="35"/>
        <v>556925</v>
      </c>
      <c r="H163" s="91">
        <v>556925</v>
      </c>
      <c r="I163" s="91"/>
      <c r="J163" s="91"/>
      <c r="K163" s="91"/>
      <c r="L163" s="91"/>
      <c r="M163" s="48">
        <f t="shared" si="30"/>
        <v>42.64683360134773</v>
      </c>
    </row>
    <row r="164" spans="1:13" s="54" customFormat="1" ht="12.75" customHeight="1">
      <c r="A164" s="79"/>
      <c r="B164" s="93"/>
      <c r="C164" s="96" t="s">
        <v>70</v>
      </c>
      <c r="D164" s="106" t="s">
        <v>71</v>
      </c>
      <c r="E164" s="91">
        <v>188200</v>
      </c>
      <c r="F164" s="91">
        <v>75382</v>
      </c>
      <c r="G164" s="91">
        <f t="shared" si="35"/>
        <v>75382</v>
      </c>
      <c r="H164" s="91">
        <v>75382</v>
      </c>
      <c r="I164" s="91"/>
      <c r="J164" s="91"/>
      <c r="K164" s="91"/>
      <c r="L164" s="91"/>
      <c r="M164" s="48">
        <f t="shared" si="30"/>
        <v>40.05419766206163</v>
      </c>
    </row>
    <row r="165" spans="1:13" s="54" customFormat="1" ht="36">
      <c r="A165" s="79"/>
      <c r="B165" s="93"/>
      <c r="C165" s="96" t="s">
        <v>83</v>
      </c>
      <c r="D165" s="106" t="s">
        <v>84</v>
      </c>
      <c r="E165" s="91">
        <v>16000</v>
      </c>
      <c r="F165" s="91">
        <v>4544</v>
      </c>
      <c r="G165" s="91">
        <f t="shared" si="35"/>
        <v>4544</v>
      </c>
      <c r="H165" s="91"/>
      <c r="I165" s="91"/>
      <c r="J165" s="91"/>
      <c r="K165" s="91"/>
      <c r="L165" s="91"/>
      <c r="M165" s="48">
        <f t="shared" si="30"/>
        <v>28.4</v>
      </c>
    </row>
    <row r="166" spans="1:13" s="54" customFormat="1" ht="24">
      <c r="A166" s="79"/>
      <c r="B166" s="93"/>
      <c r="C166" s="96" t="s">
        <v>23</v>
      </c>
      <c r="D166" s="106" t="s">
        <v>24</v>
      </c>
      <c r="E166" s="91">
        <v>1000</v>
      </c>
      <c r="F166" s="91">
        <v>1000</v>
      </c>
      <c r="G166" s="91">
        <f t="shared" si="35"/>
        <v>1000</v>
      </c>
      <c r="H166" s="91">
        <v>1000</v>
      </c>
      <c r="I166" s="91"/>
      <c r="J166" s="91"/>
      <c r="K166" s="91"/>
      <c r="L166" s="91"/>
      <c r="M166" s="48">
        <f t="shared" si="30"/>
        <v>100</v>
      </c>
    </row>
    <row r="167" spans="1:13" s="54" customFormat="1" ht="24">
      <c r="A167" s="79"/>
      <c r="B167" s="93"/>
      <c r="C167" s="96" t="s">
        <v>35</v>
      </c>
      <c r="D167" s="106" t="s">
        <v>36</v>
      </c>
      <c r="E167" s="91">
        <v>192000</v>
      </c>
      <c r="F167" s="91">
        <v>101116</v>
      </c>
      <c r="G167" s="91">
        <f t="shared" si="35"/>
        <v>101116</v>
      </c>
      <c r="H167" s="91"/>
      <c r="I167" s="91"/>
      <c r="J167" s="91"/>
      <c r="K167" s="91"/>
      <c r="L167" s="91"/>
      <c r="M167" s="48">
        <f t="shared" si="30"/>
        <v>52.66458333333334</v>
      </c>
    </row>
    <row r="168" spans="1:13" s="54" customFormat="1" ht="24">
      <c r="A168" s="79"/>
      <c r="B168" s="93"/>
      <c r="C168" s="96" t="s">
        <v>120</v>
      </c>
      <c r="D168" s="106" t="s">
        <v>121</v>
      </c>
      <c r="E168" s="91">
        <v>80511</v>
      </c>
      <c r="F168" s="91">
        <v>21769</v>
      </c>
      <c r="G168" s="91">
        <f t="shared" si="35"/>
        <v>21769</v>
      </c>
      <c r="H168" s="91"/>
      <c r="I168" s="91"/>
      <c r="J168" s="91"/>
      <c r="K168" s="91"/>
      <c r="L168" s="91"/>
      <c r="M168" s="48">
        <f t="shared" si="30"/>
        <v>27.03854131733552</v>
      </c>
    </row>
    <row r="169" spans="1:13" s="54" customFormat="1" ht="12.75" customHeight="1">
      <c r="A169" s="82"/>
      <c r="B169" s="80"/>
      <c r="C169" s="96" t="s">
        <v>48</v>
      </c>
      <c r="D169" s="106" t="s">
        <v>49</v>
      </c>
      <c r="E169" s="91">
        <v>800000</v>
      </c>
      <c r="F169" s="91">
        <v>355989</v>
      </c>
      <c r="G169" s="91">
        <f t="shared" si="35"/>
        <v>355989</v>
      </c>
      <c r="H169" s="91"/>
      <c r="I169" s="91"/>
      <c r="J169" s="91"/>
      <c r="K169" s="91"/>
      <c r="L169" s="91"/>
      <c r="M169" s="92">
        <f t="shared" si="30"/>
        <v>44.498625000000004</v>
      </c>
    </row>
    <row r="170" spans="1:13" s="54" customFormat="1" ht="12.75" customHeight="1">
      <c r="A170" s="86"/>
      <c r="B170" s="87"/>
      <c r="C170" s="96" t="s">
        <v>40</v>
      </c>
      <c r="D170" s="106" t="s">
        <v>41</v>
      </c>
      <c r="E170" s="91">
        <v>710000</v>
      </c>
      <c r="F170" s="91">
        <v>148046</v>
      </c>
      <c r="G170" s="91">
        <f t="shared" si="35"/>
        <v>148046</v>
      </c>
      <c r="H170" s="91"/>
      <c r="I170" s="91"/>
      <c r="J170" s="91"/>
      <c r="K170" s="91"/>
      <c r="L170" s="91"/>
      <c r="M170" s="92">
        <f t="shared" si="30"/>
        <v>20.85154929577465</v>
      </c>
    </row>
    <row r="171" spans="1:13" s="54" customFormat="1" ht="12.75" customHeight="1">
      <c r="A171" s="86"/>
      <c r="B171" s="87"/>
      <c r="C171" s="96" t="s">
        <v>25</v>
      </c>
      <c r="D171" s="106" t="s">
        <v>26</v>
      </c>
      <c r="E171" s="91">
        <v>159500</v>
      </c>
      <c r="F171" s="91">
        <v>84958</v>
      </c>
      <c r="G171" s="91">
        <f t="shared" si="35"/>
        <v>84958</v>
      </c>
      <c r="H171" s="91"/>
      <c r="I171" s="91"/>
      <c r="J171" s="91"/>
      <c r="K171" s="91"/>
      <c r="L171" s="91"/>
      <c r="M171" s="48">
        <f t="shared" si="30"/>
        <v>53.26520376175549</v>
      </c>
    </row>
    <row r="172" spans="1:13" s="54" customFormat="1" ht="12.75" customHeight="1">
      <c r="A172" s="86"/>
      <c r="B172" s="87"/>
      <c r="C172" s="96" t="s">
        <v>77</v>
      </c>
      <c r="D172" s="106" t="s">
        <v>78</v>
      </c>
      <c r="E172" s="91">
        <v>15500</v>
      </c>
      <c r="F172" s="91">
        <v>10092</v>
      </c>
      <c r="G172" s="91">
        <f t="shared" si="35"/>
        <v>10092</v>
      </c>
      <c r="H172" s="91"/>
      <c r="I172" s="91"/>
      <c r="J172" s="91"/>
      <c r="K172" s="91"/>
      <c r="L172" s="91"/>
      <c r="M172" s="48">
        <f t="shared" si="30"/>
        <v>65.10967741935484</v>
      </c>
    </row>
    <row r="173" spans="1:13" s="54" customFormat="1" ht="12.75" customHeight="1">
      <c r="A173" s="86"/>
      <c r="B173" s="87"/>
      <c r="C173" s="96" t="s">
        <v>79</v>
      </c>
      <c r="D173" s="106" t="s">
        <v>80</v>
      </c>
      <c r="E173" s="91">
        <v>2000</v>
      </c>
      <c r="F173" s="91">
        <v>890</v>
      </c>
      <c r="G173" s="91">
        <f t="shared" si="35"/>
        <v>890</v>
      </c>
      <c r="H173" s="91"/>
      <c r="I173" s="91"/>
      <c r="J173" s="91"/>
      <c r="K173" s="91"/>
      <c r="L173" s="91"/>
      <c r="M173" s="48">
        <f t="shared" si="30"/>
        <v>44.5</v>
      </c>
    </row>
    <row r="174" spans="1:13" s="54" customFormat="1" ht="12.75" customHeight="1">
      <c r="A174" s="86"/>
      <c r="B174" s="87"/>
      <c r="C174" s="96" t="s">
        <v>50</v>
      </c>
      <c r="D174" s="106" t="s">
        <v>51</v>
      </c>
      <c r="E174" s="91">
        <v>23000</v>
      </c>
      <c r="F174" s="91">
        <v>51</v>
      </c>
      <c r="G174" s="91">
        <f t="shared" si="35"/>
        <v>51</v>
      </c>
      <c r="H174" s="91"/>
      <c r="I174" s="91"/>
      <c r="J174" s="91"/>
      <c r="K174" s="91"/>
      <c r="L174" s="91"/>
      <c r="M174" s="48">
        <f t="shared" si="30"/>
        <v>0.2217391304347826</v>
      </c>
    </row>
    <row r="175" spans="1:13" s="54" customFormat="1" ht="36">
      <c r="A175" s="86"/>
      <c r="B175" s="87"/>
      <c r="C175" s="96" t="s">
        <v>72</v>
      </c>
      <c r="D175" s="106" t="s">
        <v>73</v>
      </c>
      <c r="E175" s="91">
        <v>542415</v>
      </c>
      <c r="F175" s="91">
        <v>374303</v>
      </c>
      <c r="G175" s="91">
        <f t="shared" si="35"/>
        <v>374303</v>
      </c>
      <c r="H175" s="91"/>
      <c r="I175" s="91"/>
      <c r="J175" s="91"/>
      <c r="K175" s="91"/>
      <c r="L175" s="91"/>
      <c r="M175" s="48">
        <f t="shared" si="30"/>
        <v>69.00675681904077</v>
      </c>
    </row>
    <row r="176" spans="1:13" s="54" customFormat="1" ht="24">
      <c r="A176" s="86"/>
      <c r="B176" s="87"/>
      <c r="C176" s="96" t="s">
        <v>42</v>
      </c>
      <c r="D176" s="52" t="s">
        <v>43</v>
      </c>
      <c r="E176" s="91">
        <v>500000</v>
      </c>
      <c r="F176" s="91">
        <v>0</v>
      </c>
      <c r="G176" s="91">
        <f t="shared" si="35"/>
        <v>0</v>
      </c>
      <c r="H176" s="91"/>
      <c r="I176" s="91"/>
      <c r="J176" s="91"/>
      <c r="K176" s="91"/>
      <c r="L176" s="91"/>
      <c r="M176" s="48">
        <f t="shared" si="30"/>
        <v>0</v>
      </c>
    </row>
    <row r="177" spans="1:13" s="54" customFormat="1" ht="24" customHeight="1">
      <c r="A177" s="86"/>
      <c r="B177" s="83"/>
      <c r="C177" s="96" t="s">
        <v>54</v>
      </c>
      <c r="D177" s="106" t="s">
        <v>55</v>
      </c>
      <c r="E177" s="91">
        <v>9489</v>
      </c>
      <c r="F177" s="91">
        <v>9489</v>
      </c>
      <c r="G177" s="91">
        <f t="shared" si="35"/>
        <v>0</v>
      </c>
      <c r="H177" s="91"/>
      <c r="I177" s="91"/>
      <c r="J177" s="91"/>
      <c r="K177" s="91"/>
      <c r="L177" s="90">
        <v>9489</v>
      </c>
      <c r="M177" s="48">
        <f t="shared" si="30"/>
        <v>100</v>
      </c>
    </row>
    <row r="178" spans="1:13" s="62" customFormat="1" ht="42.75">
      <c r="A178" s="133"/>
      <c r="B178" s="133">
        <v>80103</v>
      </c>
      <c r="C178" s="158"/>
      <c r="D178" s="159" t="s">
        <v>122</v>
      </c>
      <c r="E178" s="136">
        <f>SUM(E179:E186)</f>
        <v>646806</v>
      </c>
      <c r="F178" s="136">
        <f aca="true" t="shared" si="38" ref="F178:L178">SUM(F179:F186)</f>
        <v>261072</v>
      </c>
      <c r="G178" s="136">
        <f t="shared" si="38"/>
        <v>261072</v>
      </c>
      <c r="H178" s="136">
        <f t="shared" si="38"/>
        <v>227983</v>
      </c>
      <c r="I178" s="136">
        <f t="shared" si="38"/>
        <v>0</v>
      </c>
      <c r="J178" s="136">
        <f t="shared" si="38"/>
        <v>0</v>
      </c>
      <c r="K178" s="136">
        <f t="shared" si="38"/>
        <v>0</v>
      </c>
      <c r="L178" s="136">
        <f t="shared" si="38"/>
        <v>0</v>
      </c>
      <c r="M178" s="48">
        <f t="shared" si="30"/>
        <v>40.36326193634567</v>
      </c>
    </row>
    <row r="179" spans="1:13" s="67" customFormat="1" ht="36">
      <c r="A179" s="137"/>
      <c r="B179" s="169"/>
      <c r="C179" s="161" t="s">
        <v>88</v>
      </c>
      <c r="D179" s="106" t="s">
        <v>82</v>
      </c>
      <c r="E179" s="90">
        <v>26000</v>
      </c>
      <c r="F179" s="90">
        <v>8957</v>
      </c>
      <c r="G179" s="90">
        <f>F179-L179</f>
        <v>8957</v>
      </c>
      <c r="H179" s="90"/>
      <c r="I179" s="90"/>
      <c r="J179" s="90"/>
      <c r="K179" s="90"/>
      <c r="L179" s="90"/>
      <c r="M179" s="48">
        <f t="shared" si="30"/>
        <v>34.449999999999996</v>
      </c>
    </row>
    <row r="180" spans="1:13" s="67" customFormat="1" ht="24">
      <c r="A180" s="137"/>
      <c r="B180" s="169"/>
      <c r="C180" s="161" t="s">
        <v>66</v>
      </c>
      <c r="D180" s="106" t="s">
        <v>67</v>
      </c>
      <c r="E180" s="90">
        <v>442900</v>
      </c>
      <c r="F180" s="90">
        <v>165465</v>
      </c>
      <c r="G180" s="90">
        <f aca="true" t="shared" si="39" ref="G180:G186">F180-L180</f>
        <v>165465</v>
      </c>
      <c r="H180" s="90">
        <v>165465</v>
      </c>
      <c r="I180" s="90"/>
      <c r="J180" s="90"/>
      <c r="K180" s="90"/>
      <c r="L180" s="90"/>
      <c r="M180" s="48">
        <f t="shared" si="30"/>
        <v>37.359449085572365</v>
      </c>
    </row>
    <row r="181" spans="1:13" s="67" customFormat="1" ht="24">
      <c r="A181" s="137"/>
      <c r="B181" s="169"/>
      <c r="C181" s="161" t="s">
        <v>68</v>
      </c>
      <c r="D181" s="106" t="s">
        <v>69</v>
      </c>
      <c r="E181" s="90">
        <v>27113</v>
      </c>
      <c r="F181" s="90">
        <v>27113</v>
      </c>
      <c r="G181" s="90">
        <f t="shared" si="39"/>
        <v>27113</v>
      </c>
      <c r="H181" s="90">
        <v>27113</v>
      </c>
      <c r="I181" s="90"/>
      <c r="J181" s="90"/>
      <c r="K181" s="90"/>
      <c r="L181" s="90"/>
      <c r="M181" s="48">
        <f t="shared" si="30"/>
        <v>100</v>
      </c>
    </row>
    <row r="182" spans="1:13" s="67" customFormat="1" ht="24">
      <c r="A182" s="137"/>
      <c r="B182" s="169"/>
      <c r="C182" s="161" t="s">
        <v>57</v>
      </c>
      <c r="D182" s="106" t="s">
        <v>58</v>
      </c>
      <c r="E182" s="90">
        <v>85000</v>
      </c>
      <c r="F182" s="90">
        <v>31127</v>
      </c>
      <c r="G182" s="90">
        <f t="shared" si="39"/>
        <v>31127</v>
      </c>
      <c r="H182" s="90">
        <v>31127</v>
      </c>
      <c r="I182" s="90"/>
      <c r="J182" s="90"/>
      <c r="K182" s="90"/>
      <c r="L182" s="90"/>
      <c r="M182" s="48">
        <f t="shared" si="30"/>
        <v>36.620000000000005</v>
      </c>
    </row>
    <row r="183" spans="1:13" s="67" customFormat="1" ht="12.75">
      <c r="A183" s="137"/>
      <c r="B183" s="169"/>
      <c r="C183" s="161" t="s">
        <v>70</v>
      </c>
      <c r="D183" s="106" t="s">
        <v>71</v>
      </c>
      <c r="E183" s="90">
        <v>12300</v>
      </c>
      <c r="F183" s="90">
        <v>4278</v>
      </c>
      <c r="G183" s="90">
        <f t="shared" si="39"/>
        <v>4278</v>
      </c>
      <c r="H183" s="90">
        <v>4278</v>
      </c>
      <c r="I183" s="90"/>
      <c r="J183" s="90"/>
      <c r="K183" s="90"/>
      <c r="L183" s="90"/>
      <c r="M183" s="48">
        <f t="shared" si="30"/>
        <v>34.78048780487805</v>
      </c>
    </row>
    <row r="184" spans="1:13" s="67" customFormat="1" ht="24">
      <c r="A184" s="137"/>
      <c r="B184" s="169"/>
      <c r="C184" s="161" t="s">
        <v>35</v>
      </c>
      <c r="D184" s="106" t="s">
        <v>36</v>
      </c>
      <c r="E184" s="90">
        <v>9000</v>
      </c>
      <c r="F184" s="90">
        <v>0</v>
      </c>
      <c r="G184" s="90">
        <f t="shared" si="39"/>
        <v>0</v>
      </c>
      <c r="H184" s="90"/>
      <c r="I184" s="90"/>
      <c r="J184" s="90"/>
      <c r="K184" s="90"/>
      <c r="L184" s="90"/>
      <c r="M184" s="48">
        <f t="shared" si="30"/>
        <v>0</v>
      </c>
    </row>
    <row r="185" spans="1:13" s="67" customFormat="1" ht="24">
      <c r="A185" s="170"/>
      <c r="B185" s="171"/>
      <c r="C185" s="161" t="s">
        <v>120</v>
      </c>
      <c r="D185" s="106" t="s">
        <v>121</v>
      </c>
      <c r="E185" s="90">
        <v>11000</v>
      </c>
      <c r="F185" s="90">
        <v>3697</v>
      </c>
      <c r="G185" s="90">
        <f t="shared" si="39"/>
        <v>3697</v>
      </c>
      <c r="H185" s="90"/>
      <c r="I185" s="90"/>
      <c r="J185" s="90"/>
      <c r="K185" s="90"/>
      <c r="L185" s="90"/>
      <c r="M185" s="48">
        <f t="shared" si="30"/>
        <v>33.60909090909091</v>
      </c>
    </row>
    <row r="186" spans="1:13" s="67" customFormat="1" ht="36">
      <c r="A186" s="170"/>
      <c r="B186" s="172"/>
      <c r="C186" s="173" t="s">
        <v>72</v>
      </c>
      <c r="D186" s="52" t="s">
        <v>73</v>
      </c>
      <c r="E186" s="66">
        <v>33493</v>
      </c>
      <c r="F186" s="66">
        <v>20435</v>
      </c>
      <c r="G186" s="66">
        <f t="shared" si="39"/>
        <v>20435</v>
      </c>
      <c r="H186" s="66"/>
      <c r="I186" s="66"/>
      <c r="J186" s="66"/>
      <c r="K186" s="66"/>
      <c r="L186" s="66"/>
      <c r="M186" s="48">
        <f t="shared" si="30"/>
        <v>61.01274893261278</v>
      </c>
    </row>
    <row r="187" spans="1:13" ht="14.25" customHeight="1">
      <c r="A187" s="174"/>
      <c r="B187" s="83">
        <v>80104</v>
      </c>
      <c r="C187" s="83"/>
      <c r="D187" s="105" t="s">
        <v>123</v>
      </c>
      <c r="E187" s="85">
        <f>SUM(E188:E189)</f>
        <v>3300000</v>
      </c>
      <c r="F187" s="85">
        <f>SUM(F188:F189)</f>
        <v>1682445</v>
      </c>
      <c r="G187" s="85">
        <f t="shared" si="35"/>
        <v>1682445</v>
      </c>
      <c r="H187" s="85">
        <f>SUM(H188:H189)</f>
        <v>0</v>
      </c>
      <c r="I187" s="85">
        <f>SUM(I188:I189)</f>
        <v>1679998</v>
      </c>
      <c r="J187" s="85">
        <f>SUM(J188:J189)</f>
        <v>0</v>
      </c>
      <c r="K187" s="85">
        <f>SUM(K188:K189)</f>
        <v>0</v>
      </c>
      <c r="L187" s="85">
        <f>SUM(L188:L189)</f>
        <v>0</v>
      </c>
      <c r="M187" s="48">
        <f t="shared" si="30"/>
        <v>50.98318181818182</v>
      </c>
    </row>
    <row r="188" spans="1:13" s="67" customFormat="1" ht="36">
      <c r="A188" s="137"/>
      <c r="B188" s="87"/>
      <c r="C188" s="88">
        <v>2650</v>
      </c>
      <c r="D188" s="115" t="s">
        <v>124</v>
      </c>
      <c r="E188" s="90">
        <v>3100000</v>
      </c>
      <c r="F188" s="90">
        <v>1679998</v>
      </c>
      <c r="G188" s="90">
        <f t="shared" si="35"/>
        <v>1679998</v>
      </c>
      <c r="H188" s="90"/>
      <c r="I188" s="90">
        <v>1679998</v>
      </c>
      <c r="J188" s="90"/>
      <c r="K188" s="90"/>
      <c r="L188" s="90"/>
      <c r="M188" s="48">
        <f t="shared" si="30"/>
        <v>54.19348387096774</v>
      </c>
    </row>
    <row r="189" spans="1:13" s="54" customFormat="1" ht="12.75" customHeight="1">
      <c r="A189" s="137"/>
      <c r="B189" s="83"/>
      <c r="C189" s="96" t="s">
        <v>40</v>
      </c>
      <c r="D189" s="106" t="s">
        <v>41</v>
      </c>
      <c r="E189" s="91">
        <v>200000</v>
      </c>
      <c r="F189" s="91">
        <v>2447</v>
      </c>
      <c r="G189" s="91">
        <f t="shared" si="35"/>
        <v>2447</v>
      </c>
      <c r="H189" s="91"/>
      <c r="I189" s="91"/>
      <c r="J189" s="91"/>
      <c r="K189" s="91"/>
      <c r="L189" s="91"/>
      <c r="M189" s="48">
        <f t="shared" si="30"/>
        <v>1.2235</v>
      </c>
    </row>
    <row r="190" spans="1:13" ht="14.25" customHeight="1">
      <c r="A190" s="137"/>
      <c r="B190" s="175">
        <v>80110</v>
      </c>
      <c r="C190" s="176"/>
      <c r="D190" s="46" t="s">
        <v>125</v>
      </c>
      <c r="E190" s="47">
        <f>SUM(E191:E208)</f>
        <v>5590532</v>
      </c>
      <c r="F190" s="47">
        <f>SUM(F191:F208)</f>
        <v>2440897</v>
      </c>
      <c r="G190" s="47">
        <f t="shared" si="35"/>
        <v>2171990</v>
      </c>
      <c r="H190" s="47">
        <f>SUM(H191:H208)</f>
        <v>1783272</v>
      </c>
      <c r="I190" s="47">
        <f>SUM(I191:I208)</f>
        <v>0</v>
      </c>
      <c r="J190" s="47">
        <f>SUM(J191:J208)</f>
        <v>0</v>
      </c>
      <c r="K190" s="47">
        <f>SUM(K191:K208)</f>
        <v>0</v>
      </c>
      <c r="L190" s="47">
        <f>SUM(L191:L208)</f>
        <v>268907</v>
      </c>
      <c r="M190" s="48">
        <f t="shared" si="30"/>
        <v>43.661265153298466</v>
      </c>
    </row>
    <row r="191" spans="1:13" s="54" customFormat="1" ht="36">
      <c r="A191" s="137"/>
      <c r="B191" s="177"/>
      <c r="C191" s="96" t="s">
        <v>88</v>
      </c>
      <c r="D191" s="106" t="s">
        <v>82</v>
      </c>
      <c r="E191" s="91">
        <v>8804</v>
      </c>
      <c r="F191" s="91">
        <v>3255</v>
      </c>
      <c r="G191" s="91">
        <f t="shared" si="35"/>
        <v>3255</v>
      </c>
      <c r="H191" s="91"/>
      <c r="I191" s="91"/>
      <c r="J191" s="91"/>
      <c r="K191" s="91"/>
      <c r="L191" s="91"/>
      <c r="M191" s="48">
        <f t="shared" si="30"/>
        <v>36.971830985915496</v>
      </c>
    </row>
    <row r="192" spans="1:13" s="54" customFormat="1" ht="24">
      <c r="A192" s="137"/>
      <c r="B192" s="177"/>
      <c r="C192" s="96" t="s">
        <v>116</v>
      </c>
      <c r="D192" s="106" t="s">
        <v>117</v>
      </c>
      <c r="E192" s="91">
        <v>5400</v>
      </c>
      <c r="F192" s="91">
        <v>4244</v>
      </c>
      <c r="G192" s="91">
        <f t="shared" si="35"/>
        <v>4244</v>
      </c>
      <c r="H192" s="91"/>
      <c r="I192" s="91"/>
      <c r="J192" s="91"/>
      <c r="K192" s="91"/>
      <c r="L192" s="91"/>
      <c r="M192" s="48">
        <f t="shared" si="30"/>
        <v>78.5925925925926</v>
      </c>
    </row>
    <row r="193" spans="1:13" s="54" customFormat="1" ht="24">
      <c r="A193" s="137"/>
      <c r="B193" s="177"/>
      <c r="C193" s="96" t="s">
        <v>66</v>
      </c>
      <c r="D193" s="106" t="s">
        <v>67</v>
      </c>
      <c r="E193" s="91">
        <v>2766089</v>
      </c>
      <c r="F193" s="91">
        <v>1294498</v>
      </c>
      <c r="G193" s="91">
        <f t="shared" si="35"/>
        <v>1294498</v>
      </c>
      <c r="H193" s="91">
        <v>1294498</v>
      </c>
      <c r="I193" s="91"/>
      <c r="J193" s="91"/>
      <c r="K193" s="91"/>
      <c r="L193" s="91"/>
      <c r="M193" s="48">
        <f t="shared" si="30"/>
        <v>46.7988557128856</v>
      </c>
    </row>
    <row r="194" spans="1:13" s="54" customFormat="1" ht="24">
      <c r="A194" s="137"/>
      <c r="B194" s="177"/>
      <c r="C194" s="96" t="s">
        <v>68</v>
      </c>
      <c r="D194" s="106" t="s">
        <v>69</v>
      </c>
      <c r="E194" s="91">
        <v>210738</v>
      </c>
      <c r="F194" s="91">
        <v>210738</v>
      </c>
      <c r="G194" s="91">
        <f t="shared" si="35"/>
        <v>210738</v>
      </c>
      <c r="H194" s="91">
        <v>210738</v>
      </c>
      <c r="I194" s="91"/>
      <c r="J194" s="91"/>
      <c r="K194" s="91"/>
      <c r="L194" s="91"/>
      <c r="M194" s="48">
        <f t="shared" si="30"/>
        <v>100</v>
      </c>
    </row>
    <row r="195" spans="1:13" s="54" customFormat="1" ht="24">
      <c r="A195" s="137"/>
      <c r="B195" s="177"/>
      <c r="C195" s="96" t="s">
        <v>57</v>
      </c>
      <c r="D195" s="106" t="s">
        <v>58</v>
      </c>
      <c r="E195" s="91">
        <v>510500</v>
      </c>
      <c r="F195" s="91">
        <v>241171</v>
      </c>
      <c r="G195" s="91">
        <f t="shared" si="35"/>
        <v>241171</v>
      </c>
      <c r="H195" s="91">
        <v>241171</v>
      </c>
      <c r="I195" s="91"/>
      <c r="J195" s="91"/>
      <c r="K195" s="91"/>
      <c r="L195" s="91"/>
      <c r="M195" s="48">
        <f t="shared" si="30"/>
        <v>47.24211557296768</v>
      </c>
    </row>
    <row r="196" spans="1:13" s="54" customFormat="1" ht="12.75" customHeight="1">
      <c r="A196" s="137"/>
      <c r="B196" s="177"/>
      <c r="C196" s="96" t="s">
        <v>70</v>
      </c>
      <c r="D196" s="106" t="s">
        <v>71</v>
      </c>
      <c r="E196" s="91">
        <v>73600</v>
      </c>
      <c r="F196" s="91">
        <v>32028</v>
      </c>
      <c r="G196" s="91">
        <f t="shared" si="35"/>
        <v>32028</v>
      </c>
      <c r="H196" s="91">
        <v>32028</v>
      </c>
      <c r="I196" s="91"/>
      <c r="J196" s="91"/>
      <c r="K196" s="91"/>
      <c r="L196" s="91"/>
      <c r="M196" s="48">
        <f t="shared" si="30"/>
        <v>43.516304347826086</v>
      </c>
    </row>
    <row r="197" spans="1:13" s="54" customFormat="1" ht="36">
      <c r="A197" s="137"/>
      <c r="B197" s="177"/>
      <c r="C197" s="96" t="s">
        <v>83</v>
      </c>
      <c r="D197" s="106" t="s">
        <v>84</v>
      </c>
      <c r="E197" s="91">
        <v>6000</v>
      </c>
      <c r="F197" s="91">
        <v>0</v>
      </c>
      <c r="G197" s="91">
        <f t="shared" si="35"/>
        <v>0</v>
      </c>
      <c r="H197" s="91"/>
      <c r="I197" s="91"/>
      <c r="J197" s="91"/>
      <c r="K197" s="91"/>
      <c r="L197" s="91"/>
      <c r="M197" s="48">
        <f t="shared" si="30"/>
        <v>0</v>
      </c>
    </row>
    <row r="198" spans="1:13" s="54" customFormat="1" ht="24">
      <c r="A198" s="137"/>
      <c r="B198" s="177"/>
      <c r="C198" s="96" t="s">
        <v>23</v>
      </c>
      <c r="D198" s="106" t="s">
        <v>24</v>
      </c>
      <c r="E198" s="91">
        <v>6911</v>
      </c>
      <c r="F198" s="91">
        <v>4837</v>
      </c>
      <c r="G198" s="91">
        <f t="shared" si="35"/>
        <v>4837</v>
      </c>
      <c r="H198" s="91">
        <v>4837</v>
      </c>
      <c r="I198" s="91"/>
      <c r="J198" s="91"/>
      <c r="K198" s="91"/>
      <c r="L198" s="91"/>
      <c r="M198" s="48">
        <f t="shared" si="30"/>
        <v>69.98987121979454</v>
      </c>
    </row>
    <row r="199" spans="1:13" s="54" customFormat="1" ht="24">
      <c r="A199" s="137"/>
      <c r="B199" s="177"/>
      <c r="C199" s="96" t="s">
        <v>35</v>
      </c>
      <c r="D199" s="106" t="s">
        <v>36</v>
      </c>
      <c r="E199" s="91">
        <v>53400</v>
      </c>
      <c r="F199" s="91">
        <v>29717</v>
      </c>
      <c r="G199" s="91">
        <f t="shared" si="35"/>
        <v>29717</v>
      </c>
      <c r="H199" s="91"/>
      <c r="I199" s="91"/>
      <c r="J199" s="91"/>
      <c r="K199" s="91"/>
      <c r="L199" s="91"/>
      <c r="M199" s="48">
        <f t="shared" si="30"/>
        <v>55.649812734082396</v>
      </c>
    </row>
    <row r="200" spans="1:13" s="54" customFormat="1" ht="24">
      <c r="A200" s="137"/>
      <c r="B200" s="177"/>
      <c r="C200" s="96" t="s">
        <v>120</v>
      </c>
      <c r="D200" s="106" t="s">
        <v>121</v>
      </c>
      <c r="E200" s="91">
        <v>20000</v>
      </c>
      <c r="F200" s="91">
        <v>0</v>
      </c>
      <c r="G200" s="91">
        <f t="shared" si="35"/>
        <v>0</v>
      </c>
      <c r="H200" s="91"/>
      <c r="I200" s="91"/>
      <c r="J200" s="91"/>
      <c r="K200" s="91"/>
      <c r="L200" s="91"/>
      <c r="M200" s="48">
        <f t="shared" si="30"/>
        <v>0</v>
      </c>
    </row>
    <row r="201" spans="1:13" s="54" customFormat="1" ht="12.75" customHeight="1">
      <c r="A201" s="137"/>
      <c r="B201" s="177"/>
      <c r="C201" s="96" t="s">
        <v>48</v>
      </c>
      <c r="D201" s="106" t="s">
        <v>49</v>
      </c>
      <c r="E201" s="91">
        <v>310000</v>
      </c>
      <c r="F201" s="91">
        <v>141751</v>
      </c>
      <c r="G201" s="91">
        <f t="shared" si="35"/>
        <v>141751</v>
      </c>
      <c r="H201" s="91"/>
      <c r="I201" s="91"/>
      <c r="J201" s="91"/>
      <c r="K201" s="91"/>
      <c r="L201" s="91"/>
      <c r="M201" s="48">
        <f t="shared" si="30"/>
        <v>45.726129032258065</v>
      </c>
    </row>
    <row r="202" spans="1:13" s="54" customFormat="1" ht="12.75" customHeight="1">
      <c r="A202" s="170"/>
      <c r="B202" s="177"/>
      <c r="C202" s="96" t="s">
        <v>40</v>
      </c>
      <c r="D202" s="106" t="s">
        <v>41</v>
      </c>
      <c r="E202" s="91">
        <v>660000</v>
      </c>
      <c r="F202" s="91">
        <v>43870</v>
      </c>
      <c r="G202" s="91">
        <f t="shared" si="35"/>
        <v>43870</v>
      </c>
      <c r="H202" s="91"/>
      <c r="I202" s="91"/>
      <c r="J202" s="91"/>
      <c r="K202" s="91"/>
      <c r="L202" s="91"/>
      <c r="M202" s="48">
        <f t="shared" si="30"/>
        <v>6.646969696969697</v>
      </c>
    </row>
    <row r="203" spans="1:13" s="54" customFormat="1" ht="12.75" customHeight="1">
      <c r="A203" s="170"/>
      <c r="B203" s="177"/>
      <c r="C203" s="96" t="s">
        <v>25</v>
      </c>
      <c r="D203" s="106" t="s">
        <v>26</v>
      </c>
      <c r="E203" s="91">
        <v>40000</v>
      </c>
      <c r="F203" s="91">
        <v>22482</v>
      </c>
      <c r="G203" s="91">
        <f t="shared" si="35"/>
        <v>22482</v>
      </c>
      <c r="H203" s="91"/>
      <c r="I203" s="91"/>
      <c r="J203" s="91"/>
      <c r="K203" s="91"/>
      <c r="L203" s="91"/>
      <c r="M203" s="48">
        <f t="shared" si="30"/>
        <v>56.205000000000005</v>
      </c>
    </row>
    <row r="204" spans="1:13" s="54" customFormat="1" ht="12.75" customHeight="1">
      <c r="A204" s="170"/>
      <c r="B204" s="177"/>
      <c r="C204" s="81" t="s">
        <v>77</v>
      </c>
      <c r="D204" s="52" t="s">
        <v>78</v>
      </c>
      <c r="E204" s="91">
        <v>3600</v>
      </c>
      <c r="F204" s="91">
        <v>1291</v>
      </c>
      <c r="G204" s="91">
        <f t="shared" si="35"/>
        <v>1291</v>
      </c>
      <c r="H204" s="91"/>
      <c r="I204" s="91"/>
      <c r="J204" s="91"/>
      <c r="K204" s="91"/>
      <c r="L204" s="91"/>
      <c r="M204" s="92">
        <f t="shared" si="30"/>
        <v>35.86111111111111</v>
      </c>
    </row>
    <row r="205" spans="1:13" s="54" customFormat="1" ht="24">
      <c r="A205" s="170"/>
      <c r="B205" s="177"/>
      <c r="C205" s="96" t="s">
        <v>79</v>
      </c>
      <c r="D205" s="106" t="s">
        <v>80</v>
      </c>
      <c r="E205" s="91">
        <v>1000</v>
      </c>
      <c r="F205" s="91">
        <v>0</v>
      </c>
      <c r="G205" s="91">
        <f t="shared" si="35"/>
        <v>0</v>
      </c>
      <c r="H205" s="91"/>
      <c r="I205" s="91"/>
      <c r="J205" s="91"/>
      <c r="K205" s="91"/>
      <c r="L205" s="91"/>
      <c r="M205" s="48">
        <f aca="true" t="shared" si="40" ref="M205:M268">F205/E205*100</f>
        <v>0</v>
      </c>
    </row>
    <row r="206" spans="1:13" s="54" customFormat="1" ht="12.75" customHeight="1">
      <c r="A206" s="174"/>
      <c r="B206" s="178"/>
      <c r="C206" s="96" t="s">
        <v>50</v>
      </c>
      <c r="D206" s="106" t="s">
        <v>51</v>
      </c>
      <c r="E206" s="91">
        <v>12000</v>
      </c>
      <c r="F206" s="91">
        <v>19</v>
      </c>
      <c r="G206" s="91">
        <f t="shared" si="35"/>
        <v>19</v>
      </c>
      <c r="H206" s="91"/>
      <c r="I206" s="91"/>
      <c r="J206" s="91"/>
      <c r="K206" s="91"/>
      <c r="L206" s="91"/>
      <c r="M206" s="92">
        <f t="shared" si="40"/>
        <v>0.15833333333333333</v>
      </c>
    </row>
    <row r="207" spans="1:13" s="54" customFormat="1" ht="36">
      <c r="A207" s="144"/>
      <c r="B207" s="179"/>
      <c r="C207" s="96" t="s">
        <v>72</v>
      </c>
      <c r="D207" s="106" t="s">
        <v>73</v>
      </c>
      <c r="E207" s="91">
        <v>202490</v>
      </c>
      <c r="F207" s="91">
        <v>142089</v>
      </c>
      <c r="G207" s="91">
        <f t="shared" si="35"/>
        <v>142089</v>
      </c>
      <c r="H207" s="91"/>
      <c r="I207" s="91"/>
      <c r="J207" s="91"/>
      <c r="K207" s="91"/>
      <c r="L207" s="91"/>
      <c r="M207" s="48">
        <f t="shared" si="40"/>
        <v>70.17087263568571</v>
      </c>
    </row>
    <row r="208" spans="1:13" s="54" customFormat="1" ht="24">
      <c r="A208" s="144"/>
      <c r="B208" s="179"/>
      <c r="C208" s="96" t="s">
        <v>42</v>
      </c>
      <c r="D208" s="52" t="s">
        <v>43</v>
      </c>
      <c r="E208" s="91">
        <v>700000</v>
      </c>
      <c r="F208" s="91">
        <v>268907</v>
      </c>
      <c r="G208" s="91">
        <f t="shared" si="35"/>
        <v>0</v>
      </c>
      <c r="H208" s="91"/>
      <c r="I208" s="91"/>
      <c r="J208" s="91"/>
      <c r="K208" s="91"/>
      <c r="L208" s="91">
        <v>268907</v>
      </c>
      <c r="M208" s="48">
        <f t="shared" si="40"/>
        <v>38.415285714285716</v>
      </c>
    </row>
    <row r="209" spans="1:13" ht="28.5">
      <c r="A209" s="144"/>
      <c r="B209" s="180">
        <v>80113</v>
      </c>
      <c r="C209" s="181"/>
      <c r="D209" s="105" t="s">
        <v>126</v>
      </c>
      <c r="E209" s="47">
        <f>SUM(E210)</f>
        <v>565400</v>
      </c>
      <c r="F209" s="47">
        <f aca="true" t="shared" si="41" ref="F209:L209">SUM(F210)</f>
        <v>295446</v>
      </c>
      <c r="G209" s="47">
        <f t="shared" si="35"/>
        <v>295446</v>
      </c>
      <c r="H209" s="47">
        <f t="shared" si="41"/>
        <v>0</v>
      </c>
      <c r="I209" s="47">
        <f t="shared" si="41"/>
        <v>0</v>
      </c>
      <c r="J209" s="47">
        <f t="shared" si="41"/>
        <v>0</v>
      </c>
      <c r="K209" s="47">
        <f t="shared" si="41"/>
        <v>0</v>
      </c>
      <c r="L209" s="47">
        <f t="shared" si="41"/>
        <v>0</v>
      </c>
      <c r="M209" s="48">
        <f t="shared" si="40"/>
        <v>52.25433321542271</v>
      </c>
    </row>
    <row r="210" spans="1:13" s="54" customFormat="1" ht="12.75" customHeight="1">
      <c r="A210" s="144"/>
      <c r="B210" s="181"/>
      <c r="C210" s="96" t="s">
        <v>25</v>
      </c>
      <c r="D210" s="106" t="s">
        <v>26</v>
      </c>
      <c r="E210" s="91">
        <v>565400</v>
      </c>
      <c r="F210" s="91">
        <v>295446</v>
      </c>
      <c r="G210" s="91">
        <f t="shared" si="35"/>
        <v>295446</v>
      </c>
      <c r="H210" s="91"/>
      <c r="I210" s="91"/>
      <c r="J210" s="91"/>
      <c r="K210" s="91"/>
      <c r="L210" s="91"/>
      <c r="M210" s="48">
        <f t="shared" si="40"/>
        <v>52.25433321542271</v>
      </c>
    </row>
    <row r="211" spans="1:13" ht="42.75">
      <c r="A211" s="144"/>
      <c r="B211" s="75">
        <v>80114</v>
      </c>
      <c r="C211" s="99"/>
      <c r="D211" s="46" t="s">
        <v>127</v>
      </c>
      <c r="E211" s="47">
        <f>SUM(E212:E225)</f>
        <v>1053629</v>
      </c>
      <c r="F211" s="47">
        <f>SUM(F212:F225)</f>
        <v>441608</v>
      </c>
      <c r="G211" s="47">
        <f t="shared" si="35"/>
        <v>441608</v>
      </c>
      <c r="H211" s="47">
        <f>SUM(H212:H225)</f>
        <v>355735</v>
      </c>
      <c r="I211" s="47">
        <f>SUM(I212:I225)</f>
        <v>0</v>
      </c>
      <c r="J211" s="47">
        <f>SUM(J212:J225)</f>
        <v>0</v>
      </c>
      <c r="K211" s="47">
        <f>SUM(K212:K225)</f>
        <v>0</v>
      </c>
      <c r="L211" s="47">
        <f>SUM(L212:L225)</f>
        <v>0</v>
      </c>
      <c r="M211" s="48">
        <f t="shared" si="40"/>
        <v>41.91304529393173</v>
      </c>
    </row>
    <row r="212" spans="1:13" s="54" customFormat="1" ht="36">
      <c r="A212" s="144"/>
      <c r="B212" s="93"/>
      <c r="C212" s="96" t="s">
        <v>88</v>
      </c>
      <c r="D212" s="106" t="s">
        <v>82</v>
      </c>
      <c r="E212" s="91">
        <v>9800</v>
      </c>
      <c r="F212" s="91">
        <v>1029</v>
      </c>
      <c r="G212" s="91">
        <f t="shared" si="35"/>
        <v>1029</v>
      </c>
      <c r="H212" s="91"/>
      <c r="I212" s="91"/>
      <c r="J212" s="91"/>
      <c r="K212" s="91"/>
      <c r="L212" s="91"/>
      <c r="M212" s="48">
        <f t="shared" si="40"/>
        <v>10.5</v>
      </c>
    </row>
    <row r="213" spans="1:13" s="54" customFormat="1" ht="24">
      <c r="A213" s="144"/>
      <c r="B213" s="93"/>
      <c r="C213" s="96" t="s">
        <v>66</v>
      </c>
      <c r="D213" s="106" t="s">
        <v>67</v>
      </c>
      <c r="E213" s="91">
        <v>575550</v>
      </c>
      <c r="F213" s="91">
        <v>256512</v>
      </c>
      <c r="G213" s="91">
        <f t="shared" si="35"/>
        <v>256512</v>
      </c>
      <c r="H213" s="91">
        <v>256512</v>
      </c>
      <c r="I213" s="91"/>
      <c r="J213" s="91"/>
      <c r="K213" s="91"/>
      <c r="L213" s="91"/>
      <c r="M213" s="48">
        <f t="shared" si="40"/>
        <v>44.568152202241336</v>
      </c>
    </row>
    <row r="214" spans="1:13" s="54" customFormat="1" ht="24">
      <c r="A214" s="144"/>
      <c r="B214" s="93"/>
      <c r="C214" s="96" t="s">
        <v>68</v>
      </c>
      <c r="D214" s="106" t="s">
        <v>69</v>
      </c>
      <c r="E214" s="91">
        <v>39623</v>
      </c>
      <c r="F214" s="91">
        <v>39623</v>
      </c>
      <c r="G214" s="91">
        <f t="shared" si="35"/>
        <v>39623</v>
      </c>
      <c r="H214" s="91">
        <v>39623</v>
      </c>
      <c r="I214" s="91"/>
      <c r="J214" s="91"/>
      <c r="K214" s="91"/>
      <c r="L214" s="91"/>
      <c r="M214" s="48">
        <f t="shared" si="40"/>
        <v>100</v>
      </c>
    </row>
    <row r="215" spans="1:13" s="54" customFormat="1" ht="24">
      <c r="A215" s="144"/>
      <c r="B215" s="93"/>
      <c r="C215" s="96" t="s">
        <v>57</v>
      </c>
      <c r="D215" s="106" t="s">
        <v>58</v>
      </c>
      <c r="E215" s="91">
        <v>116826</v>
      </c>
      <c r="F215" s="91">
        <v>46441</v>
      </c>
      <c r="G215" s="91">
        <f t="shared" si="35"/>
        <v>46441</v>
      </c>
      <c r="H215" s="91">
        <v>46441</v>
      </c>
      <c r="I215" s="91"/>
      <c r="J215" s="91"/>
      <c r="K215" s="91"/>
      <c r="L215" s="91"/>
      <c r="M215" s="48">
        <f t="shared" si="40"/>
        <v>39.75228117028743</v>
      </c>
    </row>
    <row r="216" spans="1:13" s="54" customFormat="1" ht="12.75" customHeight="1">
      <c r="A216" s="144"/>
      <c r="B216" s="93"/>
      <c r="C216" s="96" t="s">
        <v>70</v>
      </c>
      <c r="D216" s="106" t="s">
        <v>71</v>
      </c>
      <c r="E216" s="91">
        <v>15910</v>
      </c>
      <c r="F216" s="91">
        <v>6331</v>
      </c>
      <c r="G216" s="91">
        <f t="shared" si="35"/>
        <v>6331</v>
      </c>
      <c r="H216" s="91">
        <v>6331</v>
      </c>
      <c r="I216" s="91"/>
      <c r="J216" s="91"/>
      <c r="K216" s="91"/>
      <c r="L216" s="91"/>
      <c r="M216" s="48">
        <f t="shared" si="40"/>
        <v>39.79258328095538</v>
      </c>
    </row>
    <row r="217" spans="1:13" s="54" customFormat="1" ht="24">
      <c r="A217" s="144"/>
      <c r="B217" s="93"/>
      <c r="C217" s="96" t="s">
        <v>23</v>
      </c>
      <c r="D217" s="106" t="s">
        <v>24</v>
      </c>
      <c r="E217" s="91">
        <v>10220</v>
      </c>
      <c r="F217" s="91">
        <v>6828</v>
      </c>
      <c r="G217" s="91">
        <f t="shared" si="35"/>
        <v>6828</v>
      </c>
      <c r="H217" s="91">
        <v>6828</v>
      </c>
      <c r="I217" s="91"/>
      <c r="J217" s="91"/>
      <c r="K217" s="91"/>
      <c r="L217" s="91"/>
      <c r="M217" s="48">
        <f t="shared" si="40"/>
        <v>66.81017612524461</v>
      </c>
    </row>
    <row r="218" spans="1:13" s="54" customFormat="1" ht="24">
      <c r="A218" s="144"/>
      <c r="B218" s="93"/>
      <c r="C218" s="96" t="s">
        <v>35</v>
      </c>
      <c r="D218" s="106" t="s">
        <v>36</v>
      </c>
      <c r="E218" s="91">
        <v>90000</v>
      </c>
      <c r="F218" s="91">
        <v>36595</v>
      </c>
      <c r="G218" s="91">
        <f t="shared" si="35"/>
        <v>36595</v>
      </c>
      <c r="H218" s="91"/>
      <c r="I218" s="91"/>
      <c r="J218" s="91"/>
      <c r="K218" s="91"/>
      <c r="L218" s="91"/>
      <c r="M218" s="48">
        <f t="shared" si="40"/>
        <v>40.66111111111111</v>
      </c>
    </row>
    <row r="219" spans="1:13" s="54" customFormat="1" ht="12.75" customHeight="1">
      <c r="A219" s="144"/>
      <c r="B219" s="93"/>
      <c r="C219" s="96" t="s">
        <v>48</v>
      </c>
      <c r="D219" s="106" t="s">
        <v>49</v>
      </c>
      <c r="E219" s="91">
        <v>25000</v>
      </c>
      <c r="F219" s="91">
        <v>11330</v>
      </c>
      <c r="G219" s="91">
        <f t="shared" si="35"/>
        <v>11330</v>
      </c>
      <c r="H219" s="91"/>
      <c r="I219" s="91"/>
      <c r="J219" s="91"/>
      <c r="K219" s="91"/>
      <c r="L219" s="91"/>
      <c r="M219" s="48">
        <f t="shared" si="40"/>
        <v>45.32</v>
      </c>
    </row>
    <row r="220" spans="1:13" s="54" customFormat="1" ht="12.75" customHeight="1">
      <c r="A220" s="144"/>
      <c r="B220" s="93"/>
      <c r="C220" s="96" t="s">
        <v>40</v>
      </c>
      <c r="D220" s="106" t="s">
        <v>41</v>
      </c>
      <c r="E220" s="91">
        <v>60000</v>
      </c>
      <c r="F220" s="91">
        <v>5828</v>
      </c>
      <c r="G220" s="91">
        <f aca="true" t="shared" si="42" ref="G220:G283">F220-L220</f>
        <v>5828</v>
      </c>
      <c r="H220" s="91"/>
      <c r="I220" s="91"/>
      <c r="J220" s="91"/>
      <c r="K220" s="91"/>
      <c r="L220" s="91"/>
      <c r="M220" s="48">
        <f t="shared" si="40"/>
        <v>9.713333333333333</v>
      </c>
    </row>
    <row r="221" spans="1:13" s="54" customFormat="1" ht="12.75" customHeight="1">
      <c r="A221" s="182"/>
      <c r="B221" s="93"/>
      <c r="C221" s="96" t="s">
        <v>25</v>
      </c>
      <c r="D221" s="106" t="s">
        <v>26</v>
      </c>
      <c r="E221" s="91">
        <v>60000</v>
      </c>
      <c r="F221" s="91">
        <v>18486</v>
      </c>
      <c r="G221" s="91">
        <f t="shared" si="42"/>
        <v>18486</v>
      </c>
      <c r="H221" s="91"/>
      <c r="I221" s="91"/>
      <c r="J221" s="91"/>
      <c r="K221" s="91"/>
      <c r="L221" s="91"/>
      <c r="M221" s="48">
        <f t="shared" si="40"/>
        <v>30.81</v>
      </c>
    </row>
    <row r="222" spans="1:13" s="54" customFormat="1" ht="12.75" customHeight="1">
      <c r="A222" s="182"/>
      <c r="B222" s="93"/>
      <c r="C222" s="96" t="s">
        <v>77</v>
      </c>
      <c r="D222" s="106" t="s">
        <v>78</v>
      </c>
      <c r="E222" s="91">
        <v>4000</v>
      </c>
      <c r="F222" s="91">
        <v>79</v>
      </c>
      <c r="G222" s="91">
        <f t="shared" si="42"/>
        <v>79</v>
      </c>
      <c r="H222" s="91"/>
      <c r="I222" s="91"/>
      <c r="J222" s="91"/>
      <c r="K222" s="91"/>
      <c r="L222" s="91"/>
      <c r="M222" s="48">
        <f t="shared" si="40"/>
        <v>1.975</v>
      </c>
    </row>
    <row r="223" spans="1:13" s="54" customFormat="1" ht="24">
      <c r="A223" s="182"/>
      <c r="B223" s="93"/>
      <c r="C223" s="96" t="s">
        <v>79</v>
      </c>
      <c r="D223" s="106" t="s">
        <v>80</v>
      </c>
      <c r="E223" s="91">
        <v>6000</v>
      </c>
      <c r="F223" s="91">
        <v>1273</v>
      </c>
      <c r="G223" s="91">
        <f t="shared" si="42"/>
        <v>1273</v>
      </c>
      <c r="H223" s="91"/>
      <c r="I223" s="91"/>
      <c r="J223" s="91"/>
      <c r="K223" s="91"/>
      <c r="L223" s="91"/>
      <c r="M223" s="48">
        <f t="shared" si="40"/>
        <v>21.21666666666667</v>
      </c>
    </row>
    <row r="224" spans="1:13" s="54" customFormat="1" ht="12.75" customHeight="1">
      <c r="A224" s="143"/>
      <c r="B224" s="80"/>
      <c r="C224" s="96" t="s">
        <v>50</v>
      </c>
      <c r="D224" s="106" t="s">
        <v>51</v>
      </c>
      <c r="E224" s="91">
        <v>25000</v>
      </c>
      <c r="F224" s="91">
        <v>58</v>
      </c>
      <c r="G224" s="91">
        <f t="shared" si="42"/>
        <v>58</v>
      </c>
      <c r="H224" s="91"/>
      <c r="I224" s="91"/>
      <c r="J224" s="91"/>
      <c r="K224" s="91"/>
      <c r="L224" s="91"/>
      <c r="M224" s="92">
        <f t="shared" si="40"/>
        <v>0.232</v>
      </c>
    </row>
    <row r="225" spans="1:13" s="54" customFormat="1" ht="36">
      <c r="A225" s="144"/>
      <c r="B225" s="83"/>
      <c r="C225" s="96" t="s">
        <v>72</v>
      </c>
      <c r="D225" s="106" t="s">
        <v>73</v>
      </c>
      <c r="E225" s="91">
        <v>15700</v>
      </c>
      <c r="F225" s="91">
        <v>11195</v>
      </c>
      <c r="G225" s="91">
        <f t="shared" si="42"/>
        <v>11195</v>
      </c>
      <c r="H225" s="91"/>
      <c r="I225" s="91"/>
      <c r="J225" s="91"/>
      <c r="K225" s="91"/>
      <c r="L225" s="91"/>
      <c r="M225" s="48">
        <f t="shared" si="40"/>
        <v>71.30573248407643</v>
      </c>
    </row>
    <row r="226" spans="1:13" ht="42.75">
      <c r="A226" s="144"/>
      <c r="B226" s="75">
        <v>80146</v>
      </c>
      <c r="C226" s="99"/>
      <c r="D226" s="46" t="s">
        <v>128</v>
      </c>
      <c r="E226" s="47">
        <f>SUM(E227:E227)</f>
        <v>85324</v>
      </c>
      <c r="F226" s="47">
        <f>SUM(F227:F227)</f>
        <v>29462</v>
      </c>
      <c r="G226" s="47">
        <f t="shared" si="42"/>
        <v>29462</v>
      </c>
      <c r="H226" s="47">
        <f>SUM(H227)</f>
        <v>0</v>
      </c>
      <c r="I226" s="47">
        <f>SUM(I227)</f>
        <v>0</v>
      </c>
      <c r="J226" s="47">
        <f>SUM(J227)</f>
        <v>0</v>
      </c>
      <c r="K226" s="47">
        <f>SUM(K227)</f>
        <v>0</v>
      </c>
      <c r="L226" s="47">
        <f>SUM(L227)</f>
        <v>0</v>
      </c>
      <c r="M226" s="48">
        <f t="shared" si="40"/>
        <v>34.529557920397544</v>
      </c>
    </row>
    <row r="227" spans="1:13" s="54" customFormat="1" ht="12.75" customHeight="1">
      <c r="A227" s="144"/>
      <c r="B227" s="93"/>
      <c r="C227" s="96" t="s">
        <v>25</v>
      </c>
      <c r="D227" s="106" t="s">
        <v>26</v>
      </c>
      <c r="E227" s="91">
        <v>85324</v>
      </c>
      <c r="F227" s="91">
        <v>29462</v>
      </c>
      <c r="G227" s="91">
        <f t="shared" si="42"/>
        <v>29462</v>
      </c>
      <c r="H227" s="91"/>
      <c r="I227" s="91"/>
      <c r="J227" s="91"/>
      <c r="K227" s="91"/>
      <c r="L227" s="91"/>
      <c r="M227" s="48">
        <f t="shared" si="40"/>
        <v>34.529557920397544</v>
      </c>
    </row>
    <row r="228" spans="1:13" ht="15.75" customHeight="1">
      <c r="A228" s="144"/>
      <c r="B228" s="112">
        <v>80195</v>
      </c>
      <c r="C228" s="99"/>
      <c r="D228" s="46" t="s">
        <v>34</v>
      </c>
      <c r="E228" s="47">
        <f>SUM(E229:E231)</f>
        <v>24900</v>
      </c>
      <c r="F228" s="47">
        <f aca="true" t="shared" si="43" ref="F228:L228">SUM(F229:F231)</f>
        <v>15457</v>
      </c>
      <c r="G228" s="47">
        <f t="shared" si="42"/>
        <v>15457</v>
      </c>
      <c r="H228" s="47">
        <f t="shared" si="43"/>
        <v>0</v>
      </c>
      <c r="I228" s="47">
        <f t="shared" si="43"/>
        <v>0</v>
      </c>
      <c r="J228" s="47">
        <f t="shared" si="43"/>
        <v>0</v>
      </c>
      <c r="K228" s="47">
        <f t="shared" si="43"/>
        <v>0</v>
      </c>
      <c r="L228" s="47">
        <f t="shared" si="43"/>
        <v>0</v>
      </c>
      <c r="M228" s="48">
        <f t="shared" si="40"/>
        <v>62.07630522088353</v>
      </c>
    </row>
    <row r="229" spans="1:13" s="54" customFormat="1" ht="24">
      <c r="A229" s="144"/>
      <c r="B229" s="87"/>
      <c r="C229" s="96" t="s">
        <v>23</v>
      </c>
      <c r="D229" s="106" t="s">
        <v>24</v>
      </c>
      <c r="E229" s="91">
        <v>7000</v>
      </c>
      <c r="F229" s="91">
        <v>0</v>
      </c>
      <c r="G229" s="91">
        <f t="shared" si="42"/>
        <v>0</v>
      </c>
      <c r="H229" s="91">
        <v>0</v>
      </c>
      <c r="I229" s="91"/>
      <c r="J229" s="91"/>
      <c r="K229" s="91"/>
      <c r="L229" s="91"/>
      <c r="M229" s="48">
        <f t="shared" si="40"/>
        <v>0</v>
      </c>
    </row>
    <row r="230" spans="1:13" s="54" customFormat="1" ht="24">
      <c r="A230" s="144"/>
      <c r="B230" s="87"/>
      <c r="C230" s="96" t="s">
        <v>35</v>
      </c>
      <c r="D230" s="106" t="s">
        <v>36</v>
      </c>
      <c r="E230" s="91">
        <v>10000</v>
      </c>
      <c r="F230" s="91">
        <v>8038</v>
      </c>
      <c r="G230" s="91">
        <f t="shared" si="42"/>
        <v>8038</v>
      </c>
      <c r="H230" s="91"/>
      <c r="I230" s="91"/>
      <c r="J230" s="91"/>
      <c r="K230" s="91"/>
      <c r="L230" s="91"/>
      <c r="M230" s="48">
        <f t="shared" si="40"/>
        <v>80.38</v>
      </c>
    </row>
    <row r="231" spans="1:13" s="54" customFormat="1" ht="12.75" customHeight="1">
      <c r="A231" s="96"/>
      <c r="B231" s="83"/>
      <c r="C231" s="96" t="s">
        <v>25</v>
      </c>
      <c r="D231" s="106" t="s">
        <v>26</v>
      </c>
      <c r="E231" s="91">
        <v>7900</v>
      </c>
      <c r="F231" s="91">
        <v>7419</v>
      </c>
      <c r="G231" s="91">
        <f t="shared" si="42"/>
        <v>7419</v>
      </c>
      <c r="H231" s="91"/>
      <c r="I231" s="91"/>
      <c r="J231" s="91"/>
      <c r="K231" s="91"/>
      <c r="L231" s="91"/>
      <c r="M231" s="48">
        <f t="shared" si="40"/>
        <v>93.91139240506328</v>
      </c>
    </row>
    <row r="232" spans="1:13" ht="15.75">
      <c r="A232" s="69">
        <v>851</v>
      </c>
      <c r="B232" s="116"/>
      <c r="C232" s="116"/>
      <c r="D232" s="40" t="s">
        <v>129</v>
      </c>
      <c r="E232" s="41">
        <f>SUM(E233+E245)</f>
        <v>463654</v>
      </c>
      <c r="F232" s="41">
        <f aca="true" t="shared" si="44" ref="F232:L232">SUM(F233+F245)</f>
        <v>222332</v>
      </c>
      <c r="G232" s="41">
        <f t="shared" si="44"/>
        <v>218837</v>
      </c>
      <c r="H232" s="41">
        <f t="shared" si="44"/>
        <v>68619</v>
      </c>
      <c r="I232" s="41">
        <f t="shared" si="44"/>
        <v>67000</v>
      </c>
      <c r="J232" s="41">
        <f t="shared" si="44"/>
        <v>0</v>
      </c>
      <c r="K232" s="41">
        <f t="shared" si="44"/>
        <v>0</v>
      </c>
      <c r="L232" s="41">
        <f t="shared" si="44"/>
        <v>3495</v>
      </c>
      <c r="M232" s="73">
        <f t="shared" si="40"/>
        <v>47.952136722642315</v>
      </c>
    </row>
    <row r="233" spans="1:13" ht="28.5">
      <c r="A233" s="86"/>
      <c r="B233" s="112">
        <v>85154</v>
      </c>
      <c r="C233" s="99"/>
      <c r="D233" s="46" t="s">
        <v>130</v>
      </c>
      <c r="E233" s="85">
        <f>SUM(E234:E244)</f>
        <v>417654</v>
      </c>
      <c r="F233" s="85">
        <f>SUM(F234:F244)</f>
        <v>201986</v>
      </c>
      <c r="G233" s="85">
        <f t="shared" si="42"/>
        <v>198491</v>
      </c>
      <c r="H233" s="85">
        <f>SUM(H234:H244)</f>
        <v>68619</v>
      </c>
      <c r="I233" s="85">
        <f>SUM(I234:I244)</f>
        <v>54000</v>
      </c>
      <c r="J233" s="85">
        <f>SUM(J234:J244)</f>
        <v>0</v>
      </c>
      <c r="K233" s="85">
        <f>SUM(K234:K244)</f>
        <v>0</v>
      </c>
      <c r="L233" s="85">
        <f>SUM(L234:L244)</f>
        <v>3495</v>
      </c>
      <c r="M233" s="48">
        <f t="shared" si="40"/>
        <v>48.362041306919124</v>
      </c>
    </row>
    <row r="234" spans="1:13" s="67" customFormat="1" ht="60">
      <c r="A234" s="86"/>
      <c r="B234" s="87"/>
      <c r="C234" s="88">
        <v>2820</v>
      </c>
      <c r="D234" s="115" t="s">
        <v>131</v>
      </c>
      <c r="E234" s="90">
        <v>108000</v>
      </c>
      <c r="F234" s="90">
        <v>54000</v>
      </c>
      <c r="G234" s="91">
        <f t="shared" si="42"/>
        <v>54000</v>
      </c>
      <c r="H234" s="91">
        <v>0</v>
      </c>
      <c r="I234" s="91">
        <v>54000</v>
      </c>
      <c r="J234" s="91"/>
      <c r="K234" s="91"/>
      <c r="L234" s="91"/>
      <c r="M234" s="48">
        <f t="shared" si="40"/>
        <v>50</v>
      </c>
    </row>
    <row r="235" spans="1:13" s="54" customFormat="1" ht="24">
      <c r="A235" s="86"/>
      <c r="B235" s="87"/>
      <c r="C235" s="96" t="s">
        <v>66</v>
      </c>
      <c r="D235" s="106" t="s">
        <v>67</v>
      </c>
      <c r="E235" s="91">
        <v>46600</v>
      </c>
      <c r="F235" s="91">
        <v>23074</v>
      </c>
      <c r="G235" s="91">
        <f t="shared" si="42"/>
        <v>23074</v>
      </c>
      <c r="H235" s="91">
        <v>23074</v>
      </c>
      <c r="I235" s="91"/>
      <c r="J235" s="91"/>
      <c r="K235" s="91"/>
      <c r="L235" s="91"/>
      <c r="M235" s="48">
        <f t="shared" si="40"/>
        <v>49.51502145922746</v>
      </c>
    </row>
    <row r="236" spans="1:13" s="54" customFormat="1" ht="24">
      <c r="A236" s="79"/>
      <c r="B236" s="87"/>
      <c r="C236" s="96" t="s">
        <v>57</v>
      </c>
      <c r="D236" s="106" t="s">
        <v>58</v>
      </c>
      <c r="E236" s="91">
        <v>20000</v>
      </c>
      <c r="F236" s="91">
        <v>4104</v>
      </c>
      <c r="G236" s="91">
        <f t="shared" si="42"/>
        <v>4104</v>
      </c>
      <c r="H236" s="91">
        <v>4104</v>
      </c>
      <c r="I236" s="91"/>
      <c r="J236" s="91"/>
      <c r="K236" s="91"/>
      <c r="L236" s="91"/>
      <c r="M236" s="48">
        <f t="shared" si="40"/>
        <v>20.52</v>
      </c>
    </row>
    <row r="237" spans="1:13" s="54" customFormat="1" ht="12.75" customHeight="1">
      <c r="A237" s="79"/>
      <c r="B237" s="93"/>
      <c r="C237" s="96" t="s">
        <v>70</v>
      </c>
      <c r="D237" s="106" t="s">
        <v>71</v>
      </c>
      <c r="E237" s="91">
        <v>1400</v>
      </c>
      <c r="F237" s="91">
        <v>533</v>
      </c>
      <c r="G237" s="91">
        <f t="shared" si="42"/>
        <v>533</v>
      </c>
      <c r="H237" s="91">
        <v>533</v>
      </c>
      <c r="I237" s="91"/>
      <c r="J237" s="91"/>
      <c r="K237" s="91"/>
      <c r="L237" s="91"/>
      <c r="M237" s="48">
        <f t="shared" si="40"/>
        <v>38.07142857142857</v>
      </c>
    </row>
    <row r="238" spans="1:13" s="54" customFormat="1" ht="24">
      <c r="A238" s="79"/>
      <c r="B238" s="93"/>
      <c r="C238" s="96" t="s">
        <v>23</v>
      </c>
      <c r="D238" s="106" t="s">
        <v>24</v>
      </c>
      <c r="E238" s="91">
        <v>90000</v>
      </c>
      <c r="F238" s="91">
        <v>40908</v>
      </c>
      <c r="G238" s="91">
        <f t="shared" si="42"/>
        <v>40908</v>
      </c>
      <c r="H238" s="91">
        <v>40908</v>
      </c>
      <c r="I238" s="91"/>
      <c r="J238" s="91"/>
      <c r="K238" s="91"/>
      <c r="L238" s="91"/>
      <c r="M238" s="92">
        <f t="shared" si="40"/>
        <v>45.45333333333333</v>
      </c>
    </row>
    <row r="239" spans="1:13" s="54" customFormat="1" ht="24">
      <c r="A239" s="79"/>
      <c r="B239" s="93"/>
      <c r="C239" s="96" t="s">
        <v>35</v>
      </c>
      <c r="D239" s="106" t="s">
        <v>36</v>
      </c>
      <c r="E239" s="91">
        <v>37000</v>
      </c>
      <c r="F239" s="91">
        <v>9462</v>
      </c>
      <c r="G239" s="91">
        <f t="shared" si="42"/>
        <v>9462</v>
      </c>
      <c r="H239" s="91"/>
      <c r="I239" s="91"/>
      <c r="J239" s="91"/>
      <c r="K239" s="91"/>
      <c r="L239" s="91"/>
      <c r="M239" s="48">
        <f t="shared" si="40"/>
        <v>25.572972972972973</v>
      </c>
    </row>
    <row r="240" spans="1:13" s="54" customFormat="1" ht="12.75" customHeight="1">
      <c r="A240" s="79"/>
      <c r="B240" s="93"/>
      <c r="C240" s="96" t="s">
        <v>40</v>
      </c>
      <c r="D240" s="106" t="s">
        <v>41</v>
      </c>
      <c r="E240" s="91">
        <v>30000</v>
      </c>
      <c r="F240" s="91">
        <v>29983</v>
      </c>
      <c r="G240" s="91">
        <f t="shared" si="42"/>
        <v>29983</v>
      </c>
      <c r="H240" s="91"/>
      <c r="I240" s="91"/>
      <c r="J240" s="91"/>
      <c r="K240" s="91"/>
      <c r="L240" s="91"/>
      <c r="M240" s="48">
        <f t="shared" si="40"/>
        <v>99.94333333333333</v>
      </c>
    </row>
    <row r="241" spans="1:13" s="54" customFormat="1" ht="12.75" customHeight="1">
      <c r="A241" s="82"/>
      <c r="B241" s="80"/>
      <c r="C241" s="96" t="s">
        <v>25</v>
      </c>
      <c r="D241" s="106" t="s">
        <v>26</v>
      </c>
      <c r="E241" s="91">
        <v>77654</v>
      </c>
      <c r="F241" s="91">
        <v>35554</v>
      </c>
      <c r="G241" s="91">
        <f t="shared" si="42"/>
        <v>35554</v>
      </c>
      <c r="H241" s="91"/>
      <c r="I241" s="91"/>
      <c r="J241" s="91"/>
      <c r="K241" s="91"/>
      <c r="L241" s="91"/>
      <c r="M241" s="92">
        <f t="shared" si="40"/>
        <v>45.78514950936204</v>
      </c>
    </row>
    <row r="242" spans="1:13" s="54" customFormat="1" ht="12.75" customHeight="1">
      <c r="A242" s="86"/>
      <c r="B242" s="87"/>
      <c r="C242" s="96" t="s">
        <v>77</v>
      </c>
      <c r="D242" s="106" t="s">
        <v>78</v>
      </c>
      <c r="E242" s="91">
        <v>2000</v>
      </c>
      <c r="F242" s="91">
        <v>323</v>
      </c>
      <c r="G242" s="91">
        <f t="shared" si="42"/>
        <v>323</v>
      </c>
      <c r="H242" s="91"/>
      <c r="I242" s="91"/>
      <c r="J242" s="91"/>
      <c r="K242" s="91"/>
      <c r="L242" s="91"/>
      <c r="M242" s="48">
        <f t="shared" si="40"/>
        <v>16.150000000000002</v>
      </c>
    </row>
    <row r="243" spans="1:13" s="54" customFormat="1" ht="36">
      <c r="A243" s="86"/>
      <c r="B243" s="87"/>
      <c r="C243" s="96" t="s">
        <v>72</v>
      </c>
      <c r="D243" s="106" t="s">
        <v>73</v>
      </c>
      <c r="E243" s="91">
        <v>1500</v>
      </c>
      <c r="F243" s="91">
        <v>550</v>
      </c>
      <c r="G243" s="91">
        <f t="shared" si="42"/>
        <v>550</v>
      </c>
      <c r="H243" s="91"/>
      <c r="I243" s="91"/>
      <c r="J243" s="91"/>
      <c r="K243" s="91"/>
      <c r="L243" s="91"/>
      <c r="M243" s="48">
        <f t="shared" si="40"/>
        <v>36.666666666666664</v>
      </c>
    </row>
    <row r="244" spans="1:13" s="54" customFormat="1" ht="36">
      <c r="A244" s="86"/>
      <c r="B244" s="83"/>
      <c r="C244" s="96" t="s">
        <v>54</v>
      </c>
      <c r="D244" s="106" t="s">
        <v>55</v>
      </c>
      <c r="E244" s="91">
        <v>3500</v>
      </c>
      <c r="F244" s="91">
        <v>3495</v>
      </c>
      <c r="G244" s="91">
        <f t="shared" si="42"/>
        <v>0</v>
      </c>
      <c r="H244" s="91"/>
      <c r="I244" s="91"/>
      <c r="J244" s="91"/>
      <c r="K244" s="91"/>
      <c r="L244" s="91">
        <v>3495</v>
      </c>
      <c r="M244" s="48">
        <f t="shared" si="40"/>
        <v>99.85714285714286</v>
      </c>
    </row>
    <row r="245" spans="1:13" ht="15.75" customHeight="1">
      <c r="A245" s="86"/>
      <c r="B245" s="112">
        <v>85195</v>
      </c>
      <c r="C245" s="99"/>
      <c r="D245" s="46" t="s">
        <v>34</v>
      </c>
      <c r="E245" s="183">
        <f>SUM(E246:E248)</f>
        <v>46000</v>
      </c>
      <c r="F245" s="183">
        <f aca="true" t="shared" si="45" ref="F245:L245">SUM(F246:F248)</f>
        <v>20346</v>
      </c>
      <c r="G245" s="183">
        <f t="shared" si="45"/>
        <v>20346</v>
      </c>
      <c r="H245" s="183">
        <f t="shared" si="45"/>
        <v>0</v>
      </c>
      <c r="I245" s="183">
        <f t="shared" si="45"/>
        <v>13000</v>
      </c>
      <c r="J245" s="183">
        <f t="shared" si="45"/>
        <v>0</v>
      </c>
      <c r="K245" s="183">
        <f t="shared" si="45"/>
        <v>0</v>
      </c>
      <c r="L245" s="183">
        <f t="shared" si="45"/>
        <v>0</v>
      </c>
      <c r="M245" s="48">
        <f t="shared" si="40"/>
        <v>44.2304347826087</v>
      </c>
    </row>
    <row r="246" spans="1:13" s="54" customFormat="1" ht="60">
      <c r="A246" s="86"/>
      <c r="B246" s="184"/>
      <c r="C246" s="185">
        <v>2820</v>
      </c>
      <c r="D246" s="115" t="s">
        <v>131</v>
      </c>
      <c r="E246" s="186">
        <v>19000</v>
      </c>
      <c r="F246" s="186">
        <v>13000</v>
      </c>
      <c r="G246" s="91">
        <f t="shared" si="42"/>
        <v>13000</v>
      </c>
      <c r="H246" s="186"/>
      <c r="I246" s="186">
        <v>13000</v>
      </c>
      <c r="J246" s="186"/>
      <c r="K246" s="186"/>
      <c r="L246" s="186"/>
      <c r="M246" s="48">
        <f t="shared" si="40"/>
        <v>68.42105263157895</v>
      </c>
    </row>
    <row r="247" spans="1:13" s="54" customFormat="1" ht="24">
      <c r="A247" s="86"/>
      <c r="B247" s="87"/>
      <c r="C247" s="96" t="s">
        <v>35</v>
      </c>
      <c r="D247" s="106" t="s">
        <v>36</v>
      </c>
      <c r="E247" s="91">
        <v>3000</v>
      </c>
      <c r="F247" s="91">
        <v>1271</v>
      </c>
      <c r="G247" s="91">
        <f t="shared" si="42"/>
        <v>1271</v>
      </c>
      <c r="H247" s="91"/>
      <c r="I247" s="91"/>
      <c r="J247" s="91"/>
      <c r="K247" s="91"/>
      <c r="L247" s="91"/>
      <c r="M247" s="48">
        <f t="shared" si="40"/>
        <v>42.36666666666667</v>
      </c>
    </row>
    <row r="248" spans="1:13" s="54" customFormat="1" ht="12.75" customHeight="1">
      <c r="A248" s="104"/>
      <c r="B248" s="83"/>
      <c r="C248" s="96" t="s">
        <v>25</v>
      </c>
      <c r="D248" s="106" t="s">
        <v>26</v>
      </c>
      <c r="E248" s="91">
        <v>24000</v>
      </c>
      <c r="F248" s="91">
        <v>6075</v>
      </c>
      <c r="G248" s="91">
        <f t="shared" si="42"/>
        <v>6075</v>
      </c>
      <c r="H248" s="91"/>
      <c r="I248" s="91"/>
      <c r="J248" s="91"/>
      <c r="K248" s="91"/>
      <c r="L248" s="91"/>
      <c r="M248" s="48">
        <f t="shared" si="40"/>
        <v>25.3125</v>
      </c>
    </row>
    <row r="249" spans="1:13" ht="30">
      <c r="A249" s="69">
        <v>852</v>
      </c>
      <c r="B249" s="116"/>
      <c r="C249" s="116"/>
      <c r="D249" s="40" t="s">
        <v>132</v>
      </c>
      <c r="E249" s="187">
        <f>SUM(E250+E259+E261+E264+E266+E280+E286)</f>
        <v>11318531</v>
      </c>
      <c r="F249" s="187">
        <f aca="true" t="shared" si="46" ref="F249:L249">SUM(F250+F259+F261+F264+F266+F280+F286)</f>
        <v>5055094</v>
      </c>
      <c r="G249" s="187">
        <f t="shared" si="46"/>
        <v>5055094</v>
      </c>
      <c r="H249" s="187">
        <f t="shared" si="46"/>
        <v>789690</v>
      </c>
      <c r="I249" s="187">
        <f t="shared" si="46"/>
        <v>0</v>
      </c>
      <c r="J249" s="187">
        <f t="shared" si="46"/>
        <v>0</v>
      </c>
      <c r="K249" s="187">
        <f t="shared" si="46"/>
        <v>0</v>
      </c>
      <c r="L249" s="187">
        <f t="shared" si="46"/>
        <v>0</v>
      </c>
      <c r="M249" s="188">
        <f t="shared" si="40"/>
        <v>44.66210323583511</v>
      </c>
    </row>
    <row r="250" spans="1:13" ht="45">
      <c r="A250" s="103"/>
      <c r="B250" s="112">
        <v>85212</v>
      </c>
      <c r="C250" s="99"/>
      <c r="D250" s="189" t="s">
        <v>133</v>
      </c>
      <c r="E250" s="47">
        <f>SUM(E251:E258)</f>
        <v>6035000</v>
      </c>
      <c r="F250" s="47">
        <f>SUM(F251:F258)</f>
        <v>2913527</v>
      </c>
      <c r="G250" s="47">
        <f t="shared" si="42"/>
        <v>2913527</v>
      </c>
      <c r="H250" s="47">
        <f>SUM(H251:H258)</f>
        <v>96575</v>
      </c>
      <c r="I250" s="47">
        <f>SUM(I251:I258)</f>
        <v>0</v>
      </c>
      <c r="J250" s="47">
        <f>SUM(J251:J258)</f>
        <v>0</v>
      </c>
      <c r="K250" s="47">
        <f>SUM(K251:K258)</f>
        <v>0</v>
      </c>
      <c r="L250" s="47">
        <f>SUM(L251:L258)</f>
        <v>0</v>
      </c>
      <c r="M250" s="48">
        <f t="shared" si="40"/>
        <v>48.277166528583265</v>
      </c>
    </row>
    <row r="251" spans="1:13" s="67" customFormat="1" ht="12.75" customHeight="1">
      <c r="A251" s="86"/>
      <c r="B251" s="87"/>
      <c r="C251" s="161" t="s">
        <v>134</v>
      </c>
      <c r="D251" s="106" t="s">
        <v>135</v>
      </c>
      <c r="E251" s="90">
        <v>5771000</v>
      </c>
      <c r="F251" s="90">
        <v>2803131</v>
      </c>
      <c r="G251" s="90">
        <f t="shared" si="42"/>
        <v>2803131</v>
      </c>
      <c r="H251" s="90"/>
      <c r="I251" s="90"/>
      <c r="J251" s="90"/>
      <c r="K251" s="90"/>
      <c r="L251" s="90"/>
      <c r="M251" s="48">
        <f t="shared" si="40"/>
        <v>48.57270836943338</v>
      </c>
    </row>
    <row r="252" spans="1:13" s="67" customFormat="1" ht="24">
      <c r="A252" s="86"/>
      <c r="B252" s="87"/>
      <c r="C252" s="161" t="s">
        <v>66</v>
      </c>
      <c r="D252" s="106" t="s">
        <v>67</v>
      </c>
      <c r="E252" s="90">
        <v>94000</v>
      </c>
      <c r="F252" s="90">
        <v>37975</v>
      </c>
      <c r="G252" s="90">
        <f t="shared" si="42"/>
        <v>37975</v>
      </c>
      <c r="H252" s="90">
        <v>37975</v>
      </c>
      <c r="I252" s="90"/>
      <c r="J252" s="90"/>
      <c r="K252" s="90"/>
      <c r="L252" s="90"/>
      <c r="M252" s="48">
        <f t="shared" si="40"/>
        <v>40.39893617021277</v>
      </c>
    </row>
    <row r="253" spans="1:13" s="67" customFormat="1" ht="24">
      <c r="A253" s="79"/>
      <c r="B253" s="93"/>
      <c r="C253" s="161" t="s">
        <v>68</v>
      </c>
      <c r="D253" s="106" t="s">
        <v>69</v>
      </c>
      <c r="E253" s="90">
        <v>3500</v>
      </c>
      <c r="F253" s="90">
        <v>3500</v>
      </c>
      <c r="G253" s="90">
        <f t="shared" si="42"/>
        <v>3500</v>
      </c>
      <c r="H253" s="90">
        <v>3500</v>
      </c>
      <c r="I253" s="90"/>
      <c r="J253" s="90"/>
      <c r="K253" s="90"/>
      <c r="L253" s="90"/>
      <c r="M253" s="48">
        <f t="shared" si="40"/>
        <v>100</v>
      </c>
    </row>
    <row r="254" spans="1:13" s="67" customFormat="1" ht="24">
      <c r="A254" s="79"/>
      <c r="B254" s="93"/>
      <c r="C254" s="173" t="s">
        <v>57</v>
      </c>
      <c r="D254" s="52" t="s">
        <v>58</v>
      </c>
      <c r="E254" s="66">
        <v>144000</v>
      </c>
      <c r="F254" s="66">
        <v>54189</v>
      </c>
      <c r="G254" s="90">
        <f t="shared" si="42"/>
        <v>54189</v>
      </c>
      <c r="H254" s="90">
        <v>54189</v>
      </c>
      <c r="I254" s="90"/>
      <c r="J254" s="90"/>
      <c r="K254" s="90"/>
      <c r="L254" s="90"/>
      <c r="M254" s="92">
        <f t="shared" si="40"/>
        <v>37.63125</v>
      </c>
    </row>
    <row r="255" spans="1:13" s="67" customFormat="1" ht="12.75" customHeight="1">
      <c r="A255" s="86"/>
      <c r="B255" s="87"/>
      <c r="C255" s="161" t="s">
        <v>70</v>
      </c>
      <c r="D255" s="106" t="s">
        <v>71</v>
      </c>
      <c r="E255" s="90">
        <v>2500</v>
      </c>
      <c r="F255" s="90">
        <v>911</v>
      </c>
      <c r="G255" s="90">
        <f t="shared" si="42"/>
        <v>911</v>
      </c>
      <c r="H255" s="90">
        <v>911</v>
      </c>
      <c r="I255" s="90"/>
      <c r="J255" s="90"/>
      <c r="K255" s="90"/>
      <c r="L255" s="90"/>
      <c r="M255" s="48">
        <f t="shared" si="40"/>
        <v>36.44</v>
      </c>
    </row>
    <row r="256" spans="1:13" s="67" customFormat="1" ht="24">
      <c r="A256" s="79"/>
      <c r="B256" s="93"/>
      <c r="C256" s="173" t="s">
        <v>35</v>
      </c>
      <c r="D256" s="52" t="s">
        <v>36</v>
      </c>
      <c r="E256" s="66">
        <v>6000</v>
      </c>
      <c r="F256" s="66">
        <v>2188</v>
      </c>
      <c r="G256" s="66">
        <f t="shared" si="42"/>
        <v>2188</v>
      </c>
      <c r="H256" s="66"/>
      <c r="I256" s="66"/>
      <c r="J256" s="66"/>
      <c r="K256" s="66"/>
      <c r="L256" s="66"/>
      <c r="M256" s="48">
        <f t="shared" si="40"/>
        <v>36.46666666666666</v>
      </c>
    </row>
    <row r="257" spans="1:13" s="67" customFormat="1" ht="12.75" customHeight="1">
      <c r="A257" s="82"/>
      <c r="B257" s="80"/>
      <c r="C257" s="161" t="s">
        <v>25</v>
      </c>
      <c r="D257" s="106" t="s">
        <v>26</v>
      </c>
      <c r="E257" s="90">
        <v>10000</v>
      </c>
      <c r="F257" s="90">
        <v>9250</v>
      </c>
      <c r="G257" s="90">
        <f t="shared" si="42"/>
        <v>9250</v>
      </c>
      <c r="H257" s="90"/>
      <c r="I257" s="90"/>
      <c r="J257" s="90"/>
      <c r="K257" s="90"/>
      <c r="L257" s="90"/>
      <c r="M257" s="92">
        <f t="shared" si="40"/>
        <v>92.5</v>
      </c>
    </row>
    <row r="258" spans="1:13" s="67" customFormat="1" ht="36">
      <c r="A258" s="86"/>
      <c r="B258" s="83"/>
      <c r="C258" s="161" t="s">
        <v>72</v>
      </c>
      <c r="D258" s="106" t="s">
        <v>73</v>
      </c>
      <c r="E258" s="90">
        <v>4000</v>
      </c>
      <c r="F258" s="90">
        <v>2383</v>
      </c>
      <c r="G258" s="90">
        <f t="shared" si="42"/>
        <v>2383</v>
      </c>
      <c r="H258" s="90"/>
      <c r="I258" s="90"/>
      <c r="J258" s="90"/>
      <c r="K258" s="90"/>
      <c r="L258" s="90"/>
      <c r="M258" s="48">
        <f t="shared" si="40"/>
        <v>59.575</v>
      </c>
    </row>
    <row r="259" spans="1:13" ht="67.5">
      <c r="A259" s="86"/>
      <c r="B259" s="87">
        <v>85213</v>
      </c>
      <c r="C259" s="83"/>
      <c r="D259" s="190" t="s">
        <v>136</v>
      </c>
      <c r="E259" s="85">
        <f>SUM(E260)</f>
        <v>70000</v>
      </c>
      <c r="F259" s="85">
        <f aca="true" t="shared" si="47" ref="F259:L259">SUM(F260)</f>
        <v>28753</v>
      </c>
      <c r="G259" s="85">
        <f t="shared" si="42"/>
        <v>28753</v>
      </c>
      <c r="H259" s="85">
        <f t="shared" si="47"/>
        <v>0</v>
      </c>
      <c r="I259" s="85">
        <f t="shared" si="47"/>
        <v>0</v>
      </c>
      <c r="J259" s="85">
        <f t="shared" si="47"/>
        <v>0</v>
      </c>
      <c r="K259" s="85">
        <f t="shared" si="47"/>
        <v>0</v>
      </c>
      <c r="L259" s="85">
        <f t="shared" si="47"/>
        <v>0</v>
      </c>
      <c r="M259" s="48">
        <f t="shared" si="40"/>
        <v>41.07571428571429</v>
      </c>
    </row>
    <row r="260" spans="1:13" s="54" customFormat="1" ht="24">
      <c r="A260" s="86"/>
      <c r="B260" s="83"/>
      <c r="C260" s="96" t="s">
        <v>137</v>
      </c>
      <c r="D260" s="106" t="s">
        <v>138</v>
      </c>
      <c r="E260" s="91">
        <v>70000</v>
      </c>
      <c r="F260" s="91">
        <v>28753</v>
      </c>
      <c r="G260" s="91">
        <f t="shared" si="42"/>
        <v>28753</v>
      </c>
      <c r="H260" s="91"/>
      <c r="I260" s="91"/>
      <c r="J260" s="91"/>
      <c r="K260" s="91"/>
      <c r="L260" s="91"/>
      <c r="M260" s="48">
        <f t="shared" si="40"/>
        <v>41.07571428571429</v>
      </c>
    </row>
    <row r="261" spans="1:13" ht="48">
      <c r="A261" s="86"/>
      <c r="B261" s="112">
        <v>85214</v>
      </c>
      <c r="C261" s="83"/>
      <c r="D261" s="191" t="s">
        <v>139</v>
      </c>
      <c r="E261" s="47">
        <f>SUM(E262:E263)</f>
        <v>2211431</v>
      </c>
      <c r="F261" s="47">
        <f aca="true" t="shared" si="48" ref="F261:L261">SUM(F262:F263)</f>
        <v>725316</v>
      </c>
      <c r="G261" s="47">
        <f t="shared" si="42"/>
        <v>725316</v>
      </c>
      <c r="H261" s="47">
        <f t="shared" si="48"/>
        <v>0</v>
      </c>
      <c r="I261" s="47">
        <f t="shared" si="48"/>
        <v>0</v>
      </c>
      <c r="J261" s="47">
        <f t="shared" si="48"/>
        <v>0</v>
      </c>
      <c r="K261" s="47">
        <f t="shared" si="48"/>
        <v>0</v>
      </c>
      <c r="L261" s="47">
        <f t="shared" si="48"/>
        <v>0</v>
      </c>
      <c r="M261" s="48">
        <f t="shared" si="40"/>
        <v>32.79849111276816</v>
      </c>
    </row>
    <row r="262" spans="1:13" s="54" customFormat="1" ht="12.75" customHeight="1">
      <c r="A262" s="86"/>
      <c r="B262" s="87"/>
      <c r="C262" s="96" t="s">
        <v>134</v>
      </c>
      <c r="D262" s="106" t="s">
        <v>135</v>
      </c>
      <c r="E262" s="91">
        <v>2131431</v>
      </c>
      <c r="F262" s="91">
        <v>722282</v>
      </c>
      <c r="G262" s="91">
        <f t="shared" si="42"/>
        <v>722282</v>
      </c>
      <c r="H262" s="91"/>
      <c r="I262" s="91"/>
      <c r="J262" s="91"/>
      <c r="K262" s="91"/>
      <c r="L262" s="91"/>
      <c r="M262" s="48">
        <f t="shared" si="40"/>
        <v>33.887186589666754</v>
      </c>
    </row>
    <row r="263" spans="1:13" s="54" customFormat="1" ht="60">
      <c r="A263" s="86"/>
      <c r="B263" s="83"/>
      <c r="C263" s="96" t="s">
        <v>140</v>
      </c>
      <c r="D263" s="106" t="s">
        <v>141</v>
      </c>
      <c r="E263" s="91">
        <v>80000</v>
      </c>
      <c r="F263" s="91">
        <v>3034</v>
      </c>
      <c r="G263" s="91">
        <f t="shared" si="42"/>
        <v>3034</v>
      </c>
      <c r="H263" s="91"/>
      <c r="I263" s="91"/>
      <c r="J263" s="91"/>
      <c r="K263" s="91"/>
      <c r="L263" s="91"/>
      <c r="M263" s="48">
        <f t="shared" si="40"/>
        <v>3.7925</v>
      </c>
    </row>
    <row r="264" spans="1:13" ht="15.75" customHeight="1">
      <c r="A264" s="86"/>
      <c r="B264" s="112">
        <v>85215</v>
      </c>
      <c r="C264" s="99"/>
      <c r="D264" s="46" t="s">
        <v>142</v>
      </c>
      <c r="E264" s="47">
        <f>SUM(E265)</f>
        <v>1172000</v>
      </c>
      <c r="F264" s="47">
        <f aca="true" t="shared" si="49" ref="F264:L264">SUM(F265)</f>
        <v>489486</v>
      </c>
      <c r="G264" s="47">
        <f t="shared" si="42"/>
        <v>489486</v>
      </c>
      <c r="H264" s="47">
        <f t="shared" si="49"/>
        <v>0</v>
      </c>
      <c r="I264" s="47">
        <f t="shared" si="49"/>
        <v>0</v>
      </c>
      <c r="J264" s="47">
        <f t="shared" si="49"/>
        <v>0</v>
      </c>
      <c r="K264" s="47">
        <f t="shared" si="49"/>
        <v>0</v>
      </c>
      <c r="L264" s="47">
        <f t="shared" si="49"/>
        <v>0</v>
      </c>
      <c r="M264" s="48">
        <f t="shared" si="40"/>
        <v>41.76501706484642</v>
      </c>
    </row>
    <row r="265" spans="1:13" s="54" customFormat="1" ht="12.75" customHeight="1">
      <c r="A265" s="86"/>
      <c r="B265" s="83"/>
      <c r="C265" s="96" t="s">
        <v>134</v>
      </c>
      <c r="D265" s="106" t="s">
        <v>135</v>
      </c>
      <c r="E265" s="91">
        <v>1172000</v>
      </c>
      <c r="F265" s="91">
        <v>489486</v>
      </c>
      <c r="G265" s="91">
        <f t="shared" si="42"/>
        <v>489486</v>
      </c>
      <c r="H265" s="91"/>
      <c r="I265" s="91"/>
      <c r="J265" s="91"/>
      <c r="K265" s="91"/>
      <c r="L265" s="91"/>
      <c r="M265" s="48">
        <f t="shared" si="40"/>
        <v>41.76501706484642</v>
      </c>
    </row>
    <row r="266" spans="1:13" ht="25.5">
      <c r="A266" s="86"/>
      <c r="B266" s="112">
        <v>85219</v>
      </c>
      <c r="C266" s="99"/>
      <c r="D266" s="156" t="s">
        <v>143</v>
      </c>
      <c r="E266" s="47">
        <f>SUM(E267:E279)</f>
        <v>1574000</v>
      </c>
      <c r="F266" s="47">
        <f>SUM(F267:F279)</f>
        <v>753122</v>
      </c>
      <c r="G266" s="47">
        <f t="shared" si="42"/>
        <v>753122</v>
      </c>
      <c r="H266" s="47">
        <f>SUM(H267:H279)</f>
        <v>664158</v>
      </c>
      <c r="I266" s="47">
        <f>SUM(I267:I279)</f>
        <v>0</v>
      </c>
      <c r="J266" s="47">
        <f>SUM(J267:J279)</f>
        <v>0</v>
      </c>
      <c r="K266" s="47">
        <f>SUM(K267:K279)</f>
        <v>0</v>
      </c>
      <c r="L266" s="47">
        <f>SUM(L267:L279)</f>
        <v>0</v>
      </c>
      <c r="M266" s="48">
        <f t="shared" si="40"/>
        <v>47.84764930114358</v>
      </c>
    </row>
    <row r="267" spans="1:13" s="54" customFormat="1" ht="36">
      <c r="A267" s="79"/>
      <c r="B267" s="93"/>
      <c r="C267" s="96" t="s">
        <v>88</v>
      </c>
      <c r="D267" s="106" t="s">
        <v>82</v>
      </c>
      <c r="E267" s="91">
        <v>10000</v>
      </c>
      <c r="F267" s="91">
        <v>0</v>
      </c>
      <c r="G267" s="91">
        <f t="shared" si="42"/>
        <v>0</v>
      </c>
      <c r="H267" s="91"/>
      <c r="I267" s="91"/>
      <c r="J267" s="91"/>
      <c r="K267" s="91"/>
      <c r="L267" s="91"/>
      <c r="M267" s="48">
        <f t="shared" si="40"/>
        <v>0</v>
      </c>
    </row>
    <row r="268" spans="1:13" s="54" customFormat="1" ht="24">
      <c r="A268" s="79"/>
      <c r="B268" s="93"/>
      <c r="C268" s="96" t="s">
        <v>66</v>
      </c>
      <c r="D268" s="106" t="s">
        <v>67</v>
      </c>
      <c r="E268" s="91">
        <v>1113879</v>
      </c>
      <c r="F268" s="91">
        <v>482455</v>
      </c>
      <c r="G268" s="91">
        <f t="shared" si="42"/>
        <v>482455</v>
      </c>
      <c r="H268" s="91">
        <v>482455</v>
      </c>
      <c r="I268" s="91"/>
      <c r="J268" s="91"/>
      <c r="K268" s="91"/>
      <c r="L268" s="91"/>
      <c r="M268" s="48">
        <f t="shared" si="40"/>
        <v>43.31305285403531</v>
      </c>
    </row>
    <row r="269" spans="1:13" s="54" customFormat="1" ht="24">
      <c r="A269" s="79"/>
      <c r="B269" s="93"/>
      <c r="C269" s="96" t="s">
        <v>68</v>
      </c>
      <c r="D269" s="106" t="s">
        <v>69</v>
      </c>
      <c r="E269" s="91">
        <v>77121</v>
      </c>
      <c r="F269" s="91">
        <v>77121</v>
      </c>
      <c r="G269" s="91">
        <f t="shared" si="42"/>
        <v>77121</v>
      </c>
      <c r="H269" s="91">
        <v>77121</v>
      </c>
      <c r="I269" s="91"/>
      <c r="J269" s="91"/>
      <c r="K269" s="91"/>
      <c r="L269" s="91"/>
      <c r="M269" s="92">
        <f aca="true" t="shared" si="50" ref="M269:M332">F269/E269*100</f>
        <v>100</v>
      </c>
    </row>
    <row r="270" spans="1:13" s="54" customFormat="1" ht="24">
      <c r="A270" s="82"/>
      <c r="B270" s="80"/>
      <c r="C270" s="96" t="s">
        <v>57</v>
      </c>
      <c r="D270" s="106" t="s">
        <v>58</v>
      </c>
      <c r="E270" s="91">
        <v>207000</v>
      </c>
      <c r="F270" s="91">
        <v>92244</v>
      </c>
      <c r="G270" s="91">
        <f t="shared" si="42"/>
        <v>92244</v>
      </c>
      <c r="H270" s="91">
        <v>92244</v>
      </c>
      <c r="I270" s="91"/>
      <c r="J270" s="91"/>
      <c r="K270" s="91"/>
      <c r="L270" s="91"/>
      <c r="M270" s="92">
        <f t="shared" si="50"/>
        <v>44.562318840579714</v>
      </c>
    </row>
    <row r="271" spans="1:13" s="54" customFormat="1" ht="12.75" customHeight="1">
      <c r="A271" s="86"/>
      <c r="B271" s="87"/>
      <c r="C271" s="96" t="s">
        <v>70</v>
      </c>
      <c r="D271" s="106" t="s">
        <v>71</v>
      </c>
      <c r="E271" s="91">
        <v>29000</v>
      </c>
      <c r="F271" s="91">
        <v>12338</v>
      </c>
      <c r="G271" s="91">
        <f t="shared" si="42"/>
        <v>12338</v>
      </c>
      <c r="H271" s="91">
        <v>12338</v>
      </c>
      <c r="I271" s="91"/>
      <c r="J271" s="91"/>
      <c r="K271" s="91"/>
      <c r="L271" s="91"/>
      <c r="M271" s="48">
        <f t="shared" si="50"/>
        <v>42.54482758620689</v>
      </c>
    </row>
    <row r="272" spans="1:13" s="54" customFormat="1" ht="36">
      <c r="A272" s="86"/>
      <c r="B272" s="87"/>
      <c r="C272" s="96" t="s">
        <v>83</v>
      </c>
      <c r="D272" s="106" t="s">
        <v>84</v>
      </c>
      <c r="E272" s="91">
        <v>2000</v>
      </c>
      <c r="F272" s="91">
        <v>1072</v>
      </c>
      <c r="G272" s="91">
        <f t="shared" si="42"/>
        <v>1072</v>
      </c>
      <c r="H272" s="91"/>
      <c r="I272" s="91"/>
      <c r="J272" s="91"/>
      <c r="K272" s="91"/>
      <c r="L272" s="91"/>
      <c r="M272" s="48">
        <f t="shared" si="50"/>
        <v>53.6</v>
      </c>
    </row>
    <row r="273" spans="1:13" s="54" customFormat="1" ht="24">
      <c r="A273" s="86"/>
      <c r="B273" s="87"/>
      <c r="C273" s="96" t="s">
        <v>35</v>
      </c>
      <c r="D273" s="106" t="s">
        <v>36</v>
      </c>
      <c r="E273" s="91">
        <v>25600</v>
      </c>
      <c r="F273" s="91">
        <v>12680</v>
      </c>
      <c r="G273" s="91">
        <f t="shared" si="42"/>
        <v>12680</v>
      </c>
      <c r="H273" s="91"/>
      <c r="I273" s="91"/>
      <c r="J273" s="91"/>
      <c r="K273" s="91"/>
      <c r="L273" s="91"/>
      <c r="M273" s="48">
        <f t="shared" si="50"/>
        <v>49.53125</v>
      </c>
    </row>
    <row r="274" spans="1:13" s="54" customFormat="1" ht="12.75" customHeight="1">
      <c r="A274" s="86"/>
      <c r="B274" s="87"/>
      <c r="C274" s="96" t="s">
        <v>48</v>
      </c>
      <c r="D274" s="106" t="s">
        <v>49</v>
      </c>
      <c r="E274" s="91">
        <v>17000</v>
      </c>
      <c r="F274" s="91">
        <v>15754</v>
      </c>
      <c r="G274" s="91">
        <f t="shared" si="42"/>
        <v>15754</v>
      </c>
      <c r="H274" s="91"/>
      <c r="I274" s="91"/>
      <c r="J274" s="91"/>
      <c r="K274" s="91"/>
      <c r="L274" s="91"/>
      <c r="M274" s="48">
        <f t="shared" si="50"/>
        <v>92.67058823529412</v>
      </c>
    </row>
    <row r="275" spans="1:13" s="54" customFormat="1" ht="12.75" customHeight="1">
      <c r="A275" s="86"/>
      <c r="B275" s="87"/>
      <c r="C275" s="96" t="s">
        <v>40</v>
      </c>
      <c r="D275" s="106" t="s">
        <v>41</v>
      </c>
      <c r="E275" s="91">
        <v>4000</v>
      </c>
      <c r="F275" s="91">
        <v>1598</v>
      </c>
      <c r="G275" s="91">
        <f t="shared" si="42"/>
        <v>1598</v>
      </c>
      <c r="H275" s="91"/>
      <c r="I275" s="91"/>
      <c r="J275" s="91"/>
      <c r="K275" s="91"/>
      <c r="L275" s="91"/>
      <c r="M275" s="48">
        <f t="shared" si="50"/>
        <v>39.95</v>
      </c>
    </row>
    <row r="276" spans="1:13" s="54" customFormat="1" ht="12.75" customHeight="1">
      <c r="A276" s="86"/>
      <c r="B276" s="87"/>
      <c r="C276" s="81" t="s">
        <v>25</v>
      </c>
      <c r="D276" s="52" t="s">
        <v>26</v>
      </c>
      <c r="E276" s="53">
        <v>44000</v>
      </c>
      <c r="F276" s="53">
        <v>32375</v>
      </c>
      <c r="G276" s="53">
        <f t="shared" si="42"/>
        <v>32375</v>
      </c>
      <c r="H276" s="53"/>
      <c r="I276" s="53"/>
      <c r="J276" s="53"/>
      <c r="K276" s="53"/>
      <c r="L276" s="53"/>
      <c r="M276" s="48">
        <f t="shared" si="50"/>
        <v>73.57954545454545</v>
      </c>
    </row>
    <row r="277" spans="1:13" s="54" customFormat="1" ht="12.75" customHeight="1">
      <c r="A277" s="86"/>
      <c r="B277" s="87"/>
      <c r="C277" s="96" t="s">
        <v>77</v>
      </c>
      <c r="D277" s="106" t="s">
        <v>78</v>
      </c>
      <c r="E277" s="91">
        <v>10000</v>
      </c>
      <c r="F277" s="91">
        <v>4473</v>
      </c>
      <c r="G277" s="91">
        <f t="shared" si="42"/>
        <v>4473</v>
      </c>
      <c r="H277" s="91"/>
      <c r="I277" s="91"/>
      <c r="J277" s="91"/>
      <c r="K277" s="91"/>
      <c r="L277" s="91"/>
      <c r="M277" s="48">
        <f t="shared" si="50"/>
        <v>44.73</v>
      </c>
    </row>
    <row r="278" spans="1:13" s="54" customFormat="1" ht="12.75" customHeight="1">
      <c r="A278" s="86"/>
      <c r="B278" s="87"/>
      <c r="C278" s="96" t="s">
        <v>50</v>
      </c>
      <c r="D278" s="106" t="s">
        <v>51</v>
      </c>
      <c r="E278" s="91">
        <v>5000</v>
      </c>
      <c r="F278" s="91">
        <v>920</v>
      </c>
      <c r="G278" s="91">
        <f t="shared" si="42"/>
        <v>920</v>
      </c>
      <c r="H278" s="91"/>
      <c r="I278" s="91"/>
      <c r="J278" s="91"/>
      <c r="K278" s="91"/>
      <c r="L278" s="91"/>
      <c r="M278" s="48">
        <f t="shared" si="50"/>
        <v>18.4</v>
      </c>
    </row>
    <row r="279" spans="1:13" s="54" customFormat="1" ht="36">
      <c r="A279" s="86"/>
      <c r="B279" s="87"/>
      <c r="C279" s="96" t="s">
        <v>72</v>
      </c>
      <c r="D279" s="106" t="s">
        <v>73</v>
      </c>
      <c r="E279" s="91">
        <v>29400</v>
      </c>
      <c r="F279" s="91">
        <v>20092</v>
      </c>
      <c r="G279" s="91">
        <f t="shared" si="42"/>
        <v>20092</v>
      </c>
      <c r="H279" s="91"/>
      <c r="I279" s="91"/>
      <c r="J279" s="91"/>
      <c r="K279" s="91"/>
      <c r="L279" s="91"/>
      <c r="M279" s="48">
        <f t="shared" si="50"/>
        <v>68.34013605442178</v>
      </c>
    </row>
    <row r="280" spans="1:13" ht="38.25">
      <c r="A280" s="86"/>
      <c r="B280" s="75">
        <v>85228</v>
      </c>
      <c r="C280" s="83"/>
      <c r="D280" s="192" t="s">
        <v>144</v>
      </c>
      <c r="E280" s="85">
        <f>SUM(E281:E285)</f>
        <v>120000</v>
      </c>
      <c r="F280" s="85">
        <f aca="true" t="shared" si="51" ref="F280:L280">SUM(F281:F285)</f>
        <v>36107</v>
      </c>
      <c r="G280" s="85">
        <f t="shared" si="51"/>
        <v>36107</v>
      </c>
      <c r="H280" s="85">
        <f t="shared" si="51"/>
        <v>28957</v>
      </c>
      <c r="I280" s="85">
        <f t="shared" si="51"/>
        <v>0</v>
      </c>
      <c r="J280" s="85">
        <f t="shared" si="51"/>
        <v>0</v>
      </c>
      <c r="K280" s="85">
        <f t="shared" si="51"/>
        <v>0</v>
      </c>
      <c r="L280" s="85">
        <f t="shared" si="51"/>
        <v>0</v>
      </c>
      <c r="M280" s="48">
        <f t="shared" si="50"/>
        <v>30.089166666666667</v>
      </c>
    </row>
    <row r="281" spans="1:13" s="54" customFormat="1" ht="36">
      <c r="A281" s="86"/>
      <c r="B281" s="93"/>
      <c r="C281" s="96" t="s">
        <v>88</v>
      </c>
      <c r="D281" s="106" t="s">
        <v>145</v>
      </c>
      <c r="E281" s="91">
        <v>300</v>
      </c>
      <c r="F281" s="91">
        <v>20</v>
      </c>
      <c r="G281" s="91">
        <f t="shared" si="42"/>
        <v>20</v>
      </c>
      <c r="H281" s="91"/>
      <c r="I281" s="91"/>
      <c r="J281" s="91"/>
      <c r="K281" s="91"/>
      <c r="L281" s="91"/>
      <c r="M281" s="48">
        <f t="shared" si="50"/>
        <v>6.666666666666667</v>
      </c>
    </row>
    <row r="282" spans="1:13" s="54" customFormat="1" ht="24">
      <c r="A282" s="86"/>
      <c r="B282" s="93"/>
      <c r="C282" s="96" t="s">
        <v>66</v>
      </c>
      <c r="D282" s="106" t="s">
        <v>67</v>
      </c>
      <c r="E282" s="91">
        <v>93000</v>
      </c>
      <c r="F282" s="91">
        <v>24750</v>
      </c>
      <c r="G282" s="91">
        <f t="shared" si="42"/>
        <v>24750</v>
      </c>
      <c r="H282" s="91">
        <v>24750</v>
      </c>
      <c r="I282" s="91"/>
      <c r="J282" s="91"/>
      <c r="K282" s="91"/>
      <c r="L282" s="91"/>
      <c r="M282" s="48">
        <f t="shared" si="50"/>
        <v>26.61290322580645</v>
      </c>
    </row>
    <row r="283" spans="1:13" s="54" customFormat="1" ht="24">
      <c r="A283" s="86"/>
      <c r="B283" s="93"/>
      <c r="C283" s="96" t="s">
        <v>57</v>
      </c>
      <c r="D283" s="106" t="s">
        <v>58</v>
      </c>
      <c r="E283" s="91">
        <v>16500</v>
      </c>
      <c r="F283" s="91">
        <v>3696</v>
      </c>
      <c r="G283" s="91">
        <f t="shared" si="42"/>
        <v>3696</v>
      </c>
      <c r="H283" s="91">
        <v>3696</v>
      </c>
      <c r="I283" s="91"/>
      <c r="J283" s="91"/>
      <c r="K283" s="91"/>
      <c r="L283" s="91"/>
      <c r="M283" s="48">
        <f t="shared" si="50"/>
        <v>22.400000000000002</v>
      </c>
    </row>
    <row r="284" spans="1:13" s="54" customFormat="1" ht="12.75" customHeight="1">
      <c r="A284" s="86"/>
      <c r="B284" s="93"/>
      <c r="C284" s="96" t="s">
        <v>70</v>
      </c>
      <c r="D284" s="106" t="s">
        <v>71</v>
      </c>
      <c r="E284" s="91">
        <v>2200</v>
      </c>
      <c r="F284" s="91">
        <v>511</v>
      </c>
      <c r="G284" s="91">
        <f>F284-L284</f>
        <v>511</v>
      </c>
      <c r="H284" s="91">
        <v>511</v>
      </c>
      <c r="I284" s="91"/>
      <c r="J284" s="91"/>
      <c r="K284" s="91"/>
      <c r="L284" s="91"/>
      <c r="M284" s="48">
        <f t="shared" si="50"/>
        <v>23.227272727272727</v>
      </c>
    </row>
    <row r="285" spans="1:13" s="54" customFormat="1" ht="12.75" customHeight="1">
      <c r="A285" s="86"/>
      <c r="B285" s="80"/>
      <c r="C285" s="96" t="s">
        <v>25</v>
      </c>
      <c r="D285" s="106" t="s">
        <v>26</v>
      </c>
      <c r="E285" s="91">
        <v>8000</v>
      </c>
      <c r="F285" s="91">
        <v>7130</v>
      </c>
      <c r="G285" s="91">
        <f>F285-L285</f>
        <v>7130</v>
      </c>
      <c r="H285" s="91"/>
      <c r="I285" s="91"/>
      <c r="J285" s="91"/>
      <c r="K285" s="91"/>
      <c r="L285" s="91"/>
      <c r="M285" s="48">
        <f t="shared" si="50"/>
        <v>89.125</v>
      </c>
    </row>
    <row r="286" spans="1:13" ht="14.25" customHeight="1">
      <c r="A286" s="79"/>
      <c r="B286" s="75">
        <v>85295</v>
      </c>
      <c r="C286" s="99"/>
      <c r="D286" s="46" t="s">
        <v>34</v>
      </c>
      <c r="E286" s="47">
        <f>SUM(E287:E287)</f>
        <v>136100</v>
      </c>
      <c r="F286" s="47">
        <f>SUM(F287:F287)</f>
        <v>108783</v>
      </c>
      <c r="G286" s="47">
        <f aca="true" t="shared" si="52" ref="G286:G357">F286-L286</f>
        <v>108783</v>
      </c>
      <c r="H286" s="47">
        <f>SUM(H287:H287)</f>
        <v>0</v>
      </c>
      <c r="I286" s="47">
        <f>SUM(I287:I287)</f>
        <v>0</v>
      </c>
      <c r="J286" s="47">
        <f>SUM(J287:J287)</f>
        <v>0</v>
      </c>
      <c r="K286" s="47">
        <f>SUM(K287:K287)</f>
        <v>0</v>
      </c>
      <c r="L286" s="47">
        <f>SUM(L287:L287)</f>
        <v>0</v>
      </c>
      <c r="M286" s="48">
        <f t="shared" si="50"/>
        <v>79.9287288758266</v>
      </c>
    </row>
    <row r="287" spans="1:13" s="54" customFormat="1" ht="12.75" customHeight="1">
      <c r="A287" s="82"/>
      <c r="B287" s="80"/>
      <c r="C287" s="96" t="s">
        <v>134</v>
      </c>
      <c r="D287" s="106" t="s">
        <v>135</v>
      </c>
      <c r="E287" s="91">
        <v>136100</v>
      </c>
      <c r="F287" s="91">
        <v>108783</v>
      </c>
      <c r="G287" s="91">
        <f t="shared" si="52"/>
        <v>108783</v>
      </c>
      <c r="H287" s="91"/>
      <c r="I287" s="91"/>
      <c r="J287" s="91"/>
      <c r="K287" s="91"/>
      <c r="L287" s="91"/>
      <c r="M287" s="48">
        <f t="shared" si="50"/>
        <v>79.9287288758266</v>
      </c>
    </row>
    <row r="288" spans="1:13" ht="31.5" customHeight="1">
      <c r="A288" s="69">
        <v>854</v>
      </c>
      <c r="B288" s="116"/>
      <c r="C288" s="116"/>
      <c r="D288" s="40" t="s">
        <v>146</v>
      </c>
      <c r="E288" s="41">
        <f>SUM(E289+E298+E321+E323+E314+E319)</f>
        <v>2740409</v>
      </c>
      <c r="F288" s="41">
        <f aca="true" t="shared" si="53" ref="F288:L288">SUM(F289+F298+F321+F323+F314+F319)</f>
        <v>1382181</v>
      </c>
      <c r="G288" s="41">
        <f t="shared" si="53"/>
        <v>1382181</v>
      </c>
      <c r="H288" s="41">
        <f t="shared" si="53"/>
        <v>909397</v>
      </c>
      <c r="I288" s="41">
        <f t="shared" si="53"/>
        <v>8000</v>
      </c>
      <c r="J288" s="41">
        <f t="shared" si="53"/>
        <v>0</v>
      </c>
      <c r="K288" s="41">
        <f t="shared" si="53"/>
        <v>0</v>
      </c>
      <c r="L288" s="41">
        <f t="shared" si="53"/>
        <v>0</v>
      </c>
      <c r="M288" s="73">
        <f t="shared" si="50"/>
        <v>50.43703330415278</v>
      </c>
    </row>
    <row r="289" spans="1:13" ht="14.25" customHeight="1">
      <c r="A289" s="193"/>
      <c r="B289" s="99">
        <v>85401</v>
      </c>
      <c r="C289" s="99"/>
      <c r="D289" s="46" t="s">
        <v>147</v>
      </c>
      <c r="E289" s="47">
        <f>SUM(E290:E297)</f>
        <v>1057796</v>
      </c>
      <c r="F289" s="47">
        <f>SUM(F290:F297)</f>
        <v>461359</v>
      </c>
      <c r="G289" s="47">
        <f t="shared" si="52"/>
        <v>461359</v>
      </c>
      <c r="H289" s="47">
        <f>SUM(H290:H297)</f>
        <v>420964</v>
      </c>
      <c r="I289" s="47">
        <f>SUM(I290:I297)</f>
        <v>0</v>
      </c>
      <c r="J289" s="47">
        <f>SUM(J290:J297)</f>
        <v>0</v>
      </c>
      <c r="K289" s="47">
        <f>SUM(K290:K297)</f>
        <v>0</v>
      </c>
      <c r="L289" s="47">
        <f>SUM(L290:L297)</f>
        <v>0</v>
      </c>
      <c r="M289" s="48">
        <f t="shared" si="50"/>
        <v>43.61512049582339</v>
      </c>
    </row>
    <row r="290" spans="1:13" s="54" customFormat="1" ht="36">
      <c r="A290" s="86"/>
      <c r="B290" s="87"/>
      <c r="C290" s="96" t="s">
        <v>88</v>
      </c>
      <c r="D290" s="106" t="s">
        <v>82</v>
      </c>
      <c r="E290" s="91">
        <v>18523</v>
      </c>
      <c r="F290" s="91">
        <v>3198</v>
      </c>
      <c r="G290" s="91">
        <f t="shared" si="52"/>
        <v>3198</v>
      </c>
      <c r="H290" s="91"/>
      <c r="I290" s="91"/>
      <c r="J290" s="91"/>
      <c r="K290" s="91"/>
      <c r="L290" s="91"/>
      <c r="M290" s="48">
        <f t="shared" si="50"/>
        <v>17.26502186470874</v>
      </c>
    </row>
    <row r="291" spans="1:13" s="54" customFormat="1" ht="24">
      <c r="A291" s="86"/>
      <c r="B291" s="87"/>
      <c r="C291" s="96" t="s">
        <v>66</v>
      </c>
      <c r="D291" s="106" t="s">
        <v>67</v>
      </c>
      <c r="E291" s="91">
        <v>765300</v>
      </c>
      <c r="F291" s="91">
        <v>308501</v>
      </c>
      <c r="G291" s="91">
        <f t="shared" si="52"/>
        <v>308501</v>
      </c>
      <c r="H291" s="91">
        <v>308501</v>
      </c>
      <c r="I291" s="91"/>
      <c r="J291" s="91"/>
      <c r="K291" s="91"/>
      <c r="L291" s="91"/>
      <c r="M291" s="48">
        <f t="shared" si="50"/>
        <v>40.311119822291914</v>
      </c>
    </row>
    <row r="292" spans="1:13" s="54" customFormat="1" ht="24">
      <c r="A292" s="86"/>
      <c r="B292" s="87"/>
      <c r="C292" s="96" t="s">
        <v>68</v>
      </c>
      <c r="D292" s="106" t="s">
        <v>69</v>
      </c>
      <c r="E292" s="91">
        <v>48073</v>
      </c>
      <c r="F292" s="91">
        <v>48073</v>
      </c>
      <c r="G292" s="91">
        <f t="shared" si="52"/>
        <v>48073</v>
      </c>
      <c r="H292" s="91">
        <v>48073</v>
      </c>
      <c r="I292" s="91"/>
      <c r="J292" s="91"/>
      <c r="K292" s="91"/>
      <c r="L292" s="91"/>
      <c r="M292" s="48">
        <f t="shared" si="50"/>
        <v>100</v>
      </c>
    </row>
    <row r="293" spans="1:13" s="54" customFormat="1" ht="24">
      <c r="A293" s="86"/>
      <c r="B293" s="87"/>
      <c r="C293" s="81" t="s">
        <v>57</v>
      </c>
      <c r="D293" s="52" t="s">
        <v>58</v>
      </c>
      <c r="E293" s="91">
        <v>142500</v>
      </c>
      <c r="F293" s="91">
        <v>56747</v>
      </c>
      <c r="G293" s="91">
        <f t="shared" si="52"/>
        <v>56747</v>
      </c>
      <c r="H293" s="91">
        <v>56747</v>
      </c>
      <c r="I293" s="91"/>
      <c r="J293" s="91"/>
      <c r="K293" s="91"/>
      <c r="L293" s="91"/>
      <c r="M293" s="48">
        <f t="shared" si="50"/>
        <v>39.82245614035087</v>
      </c>
    </row>
    <row r="294" spans="1:13" s="54" customFormat="1" ht="12.75" customHeight="1">
      <c r="A294" s="86"/>
      <c r="B294" s="87"/>
      <c r="C294" s="96" t="s">
        <v>70</v>
      </c>
      <c r="D294" s="106" t="s">
        <v>71</v>
      </c>
      <c r="E294" s="91">
        <v>20500</v>
      </c>
      <c r="F294" s="91">
        <v>7643</v>
      </c>
      <c r="G294" s="91">
        <f t="shared" si="52"/>
        <v>7643</v>
      </c>
      <c r="H294" s="91">
        <v>7643</v>
      </c>
      <c r="I294" s="91"/>
      <c r="J294" s="91"/>
      <c r="K294" s="91"/>
      <c r="L294" s="91"/>
      <c r="M294" s="48">
        <f t="shared" si="50"/>
        <v>37.28292682926829</v>
      </c>
    </row>
    <row r="295" spans="1:13" s="54" customFormat="1" ht="24">
      <c r="A295" s="86"/>
      <c r="B295" s="87"/>
      <c r="C295" s="96" t="s">
        <v>35</v>
      </c>
      <c r="D295" s="106" t="s">
        <v>36</v>
      </c>
      <c r="E295" s="91">
        <v>7200</v>
      </c>
      <c r="F295" s="91">
        <v>0</v>
      </c>
      <c r="G295" s="91">
        <f t="shared" si="52"/>
        <v>0</v>
      </c>
      <c r="H295" s="91"/>
      <c r="I295" s="91"/>
      <c r="J295" s="91"/>
      <c r="K295" s="91"/>
      <c r="L295" s="91"/>
      <c r="M295" s="48">
        <f t="shared" si="50"/>
        <v>0</v>
      </c>
    </row>
    <row r="296" spans="1:13" s="54" customFormat="1" ht="24">
      <c r="A296" s="86"/>
      <c r="B296" s="87"/>
      <c r="C296" s="96" t="s">
        <v>120</v>
      </c>
      <c r="D296" s="106" t="s">
        <v>121</v>
      </c>
      <c r="E296" s="91">
        <v>5300</v>
      </c>
      <c r="F296" s="91">
        <v>0</v>
      </c>
      <c r="G296" s="91">
        <f t="shared" si="52"/>
        <v>0</v>
      </c>
      <c r="H296" s="91"/>
      <c r="I296" s="91"/>
      <c r="J296" s="91"/>
      <c r="K296" s="91"/>
      <c r="L296" s="91"/>
      <c r="M296" s="48">
        <f t="shared" si="50"/>
        <v>0</v>
      </c>
    </row>
    <row r="297" spans="1:13" s="54" customFormat="1" ht="36">
      <c r="A297" s="79"/>
      <c r="B297" s="83"/>
      <c r="C297" s="96" t="s">
        <v>72</v>
      </c>
      <c r="D297" s="106" t="s">
        <v>73</v>
      </c>
      <c r="E297" s="91">
        <v>50400</v>
      </c>
      <c r="F297" s="91">
        <v>37197</v>
      </c>
      <c r="G297" s="91">
        <f t="shared" si="52"/>
        <v>37197</v>
      </c>
      <c r="H297" s="91"/>
      <c r="I297" s="91"/>
      <c r="J297" s="91"/>
      <c r="K297" s="91"/>
      <c r="L297" s="91"/>
      <c r="M297" s="48">
        <f t="shared" si="50"/>
        <v>73.80357142857143</v>
      </c>
    </row>
    <row r="298" spans="1:13" ht="28.5">
      <c r="A298" s="79"/>
      <c r="B298" s="112">
        <v>85407</v>
      </c>
      <c r="C298" s="99"/>
      <c r="D298" s="46" t="s">
        <v>148</v>
      </c>
      <c r="E298" s="47">
        <f>SUM(E299:E313)</f>
        <v>1300257</v>
      </c>
      <c r="F298" s="47">
        <f>SUM(F299:F313)</f>
        <v>632474</v>
      </c>
      <c r="G298" s="47">
        <f t="shared" si="52"/>
        <v>632474</v>
      </c>
      <c r="H298" s="47">
        <f>SUM(H299:H313)</f>
        <v>488433</v>
      </c>
      <c r="I298" s="47">
        <f>SUM(I299:I313)</f>
        <v>0</v>
      </c>
      <c r="J298" s="47">
        <f>SUM(J299:J313)</f>
        <v>0</v>
      </c>
      <c r="K298" s="47">
        <f>SUM(K299:K313)</f>
        <v>0</v>
      </c>
      <c r="L298" s="47">
        <f>SUM(L299:L313)</f>
        <v>0</v>
      </c>
      <c r="M298" s="48">
        <f t="shared" si="50"/>
        <v>48.64222995915423</v>
      </c>
    </row>
    <row r="299" spans="1:13" s="54" customFormat="1" ht="36">
      <c r="A299" s="86"/>
      <c r="B299" s="87"/>
      <c r="C299" s="81" t="s">
        <v>88</v>
      </c>
      <c r="D299" s="106" t="s">
        <v>82</v>
      </c>
      <c r="E299" s="53">
        <v>4772</v>
      </c>
      <c r="F299" s="91">
        <v>200</v>
      </c>
      <c r="G299" s="91">
        <f t="shared" si="52"/>
        <v>200</v>
      </c>
      <c r="H299" s="91"/>
      <c r="I299" s="91"/>
      <c r="J299" s="91"/>
      <c r="K299" s="91"/>
      <c r="L299" s="91"/>
      <c r="M299" s="48">
        <f t="shared" si="50"/>
        <v>4.191114836546522</v>
      </c>
    </row>
    <row r="300" spans="1:13" s="54" customFormat="1" ht="24">
      <c r="A300" s="86"/>
      <c r="B300" s="87"/>
      <c r="C300" s="96" t="s">
        <v>66</v>
      </c>
      <c r="D300" s="106" t="s">
        <v>67</v>
      </c>
      <c r="E300" s="91">
        <v>761407</v>
      </c>
      <c r="F300" s="91">
        <v>358369</v>
      </c>
      <c r="G300" s="91">
        <f t="shared" si="52"/>
        <v>358369</v>
      </c>
      <c r="H300" s="91">
        <v>358369</v>
      </c>
      <c r="I300" s="91"/>
      <c r="J300" s="91"/>
      <c r="K300" s="91"/>
      <c r="L300" s="91"/>
      <c r="M300" s="48">
        <f t="shared" si="50"/>
        <v>47.066680500704614</v>
      </c>
    </row>
    <row r="301" spans="1:13" s="54" customFormat="1" ht="24">
      <c r="A301" s="86"/>
      <c r="B301" s="87"/>
      <c r="C301" s="96" t="s">
        <v>68</v>
      </c>
      <c r="D301" s="106" t="s">
        <v>69</v>
      </c>
      <c r="E301" s="91">
        <v>55937</v>
      </c>
      <c r="F301" s="91">
        <v>55937</v>
      </c>
      <c r="G301" s="91">
        <f t="shared" si="52"/>
        <v>55937</v>
      </c>
      <c r="H301" s="91">
        <v>55937</v>
      </c>
      <c r="I301" s="91"/>
      <c r="J301" s="91"/>
      <c r="K301" s="91"/>
      <c r="L301" s="91"/>
      <c r="M301" s="48">
        <f t="shared" si="50"/>
        <v>100</v>
      </c>
    </row>
    <row r="302" spans="1:13" s="54" customFormat="1" ht="24">
      <c r="A302" s="79"/>
      <c r="B302" s="93"/>
      <c r="C302" s="96" t="s">
        <v>57</v>
      </c>
      <c r="D302" s="106" t="s">
        <v>58</v>
      </c>
      <c r="E302" s="91">
        <v>137400</v>
      </c>
      <c r="F302" s="91">
        <v>64970</v>
      </c>
      <c r="G302" s="91">
        <f t="shared" si="52"/>
        <v>64970</v>
      </c>
      <c r="H302" s="91">
        <v>64970</v>
      </c>
      <c r="I302" s="91"/>
      <c r="J302" s="91"/>
      <c r="K302" s="91"/>
      <c r="L302" s="91"/>
      <c r="M302" s="48">
        <f t="shared" si="50"/>
        <v>47.285298398835515</v>
      </c>
    </row>
    <row r="303" spans="1:13" s="54" customFormat="1" ht="12.75" customHeight="1">
      <c r="A303" s="79"/>
      <c r="B303" s="93"/>
      <c r="C303" s="96" t="s">
        <v>70</v>
      </c>
      <c r="D303" s="106" t="s">
        <v>71</v>
      </c>
      <c r="E303" s="91">
        <v>19800</v>
      </c>
      <c r="F303" s="91">
        <v>8764</v>
      </c>
      <c r="G303" s="91">
        <f t="shared" si="52"/>
        <v>8764</v>
      </c>
      <c r="H303" s="91">
        <v>8764</v>
      </c>
      <c r="I303" s="91"/>
      <c r="J303" s="91"/>
      <c r="K303" s="91"/>
      <c r="L303" s="91"/>
      <c r="M303" s="92">
        <f t="shared" si="50"/>
        <v>44.26262626262626</v>
      </c>
    </row>
    <row r="304" spans="1:13" s="54" customFormat="1" ht="24">
      <c r="A304" s="79"/>
      <c r="B304" s="93"/>
      <c r="C304" s="96" t="s">
        <v>23</v>
      </c>
      <c r="D304" s="106" t="s">
        <v>24</v>
      </c>
      <c r="E304" s="91">
        <v>393</v>
      </c>
      <c r="F304" s="91">
        <v>393</v>
      </c>
      <c r="G304" s="91">
        <f t="shared" si="52"/>
        <v>393</v>
      </c>
      <c r="H304" s="91">
        <v>393</v>
      </c>
      <c r="I304" s="91"/>
      <c r="J304" s="91"/>
      <c r="K304" s="91"/>
      <c r="L304" s="91"/>
      <c r="M304" s="48">
        <f t="shared" si="50"/>
        <v>100</v>
      </c>
    </row>
    <row r="305" spans="1:13" s="54" customFormat="1" ht="24">
      <c r="A305" s="82"/>
      <c r="B305" s="80"/>
      <c r="C305" s="96" t="s">
        <v>35</v>
      </c>
      <c r="D305" s="106" t="s">
        <v>36</v>
      </c>
      <c r="E305" s="91">
        <v>50000</v>
      </c>
      <c r="F305" s="91">
        <v>28297</v>
      </c>
      <c r="G305" s="91">
        <f t="shared" si="52"/>
        <v>28297</v>
      </c>
      <c r="H305" s="91"/>
      <c r="I305" s="91"/>
      <c r="J305" s="91"/>
      <c r="K305" s="91"/>
      <c r="L305" s="91"/>
      <c r="M305" s="92">
        <f t="shared" si="50"/>
        <v>56.594</v>
      </c>
    </row>
    <row r="306" spans="1:13" s="54" customFormat="1" ht="24">
      <c r="A306" s="86"/>
      <c r="B306" s="87"/>
      <c r="C306" s="96" t="s">
        <v>120</v>
      </c>
      <c r="D306" s="106" t="s">
        <v>121</v>
      </c>
      <c r="E306" s="91">
        <v>19000</v>
      </c>
      <c r="F306" s="91">
        <v>0</v>
      </c>
      <c r="G306" s="91">
        <f t="shared" si="52"/>
        <v>0</v>
      </c>
      <c r="H306" s="91"/>
      <c r="I306" s="91"/>
      <c r="J306" s="91"/>
      <c r="K306" s="91"/>
      <c r="L306" s="91"/>
      <c r="M306" s="48">
        <f t="shared" si="50"/>
        <v>0</v>
      </c>
    </row>
    <row r="307" spans="1:13" s="54" customFormat="1" ht="12.75" customHeight="1">
      <c r="A307" s="86"/>
      <c r="B307" s="87"/>
      <c r="C307" s="96" t="s">
        <v>48</v>
      </c>
      <c r="D307" s="106" t="s">
        <v>49</v>
      </c>
      <c r="E307" s="91">
        <v>35000</v>
      </c>
      <c r="F307" s="91">
        <v>14514</v>
      </c>
      <c r="G307" s="91">
        <f t="shared" si="52"/>
        <v>14514</v>
      </c>
      <c r="H307" s="91"/>
      <c r="I307" s="91"/>
      <c r="J307" s="91"/>
      <c r="K307" s="91"/>
      <c r="L307" s="91"/>
      <c r="M307" s="48">
        <f t="shared" si="50"/>
        <v>41.46857142857143</v>
      </c>
    </row>
    <row r="308" spans="1:13" s="54" customFormat="1" ht="12.75" customHeight="1">
      <c r="A308" s="86"/>
      <c r="B308" s="87"/>
      <c r="C308" s="96" t="s">
        <v>40</v>
      </c>
      <c r="D308" s="106" t="s">
        <v>41</v>
      </c>
      <c r="E308" s="91">
        <v>8000</v>
      </c>
      <c r="F308" s="91">
        <v>0</v>
      </c>
      <c r="G308" s="91">
        <f t="shared" si="52"/>
        <v>0</v>
      </c>
      <c r="H308" s="91"/>
      <c r="I308" s="91"/>
      <c r="J308" s="91"/>
      <c r="K308" s="91"/>
      <c r="L308" s="91"/>
      <c r="M308" s="48">
        <f t="shared" si="50"/>
        <v>0</v>
      </c>
    </row>
    <row r="309" spans="1:13" s="54" customFormat="1" ht="12.75" customHeight="1">
      <c r="A309" s="86"/>
      <c r="B309" s="87"/>
      <c r="C309" s="96" t="s">
        <v>25</v>
      </c>
      <c r="D309" s="106" t="s">
        <v>26</v>
      </c>
      <c r="E309" s="91">
        <v>123000</v>
      </c>
      <c r="F309" s="91">
        <v>57404</v>
      </c>
      <c r="G309" s="91">
        <f t="shared" si="52"/>
        <v>57404</v>
      </c>
      <c r="H309" s="91"/>
      <c r="I309" s="91"/>
      <c r="J309" s="91"/>
      <c r="K309" s="91"/>
      <c r="L309" s="91"/>
      <c r="M309" s="48">
        <f t="shared" si="50"/>
        <v>46.669918699186994</v>
      </c>
    </row>
    <row r="310" spans="1:13" s="54" customFormat="1" ht="12.75" customHeight="1">
      <c r="A310" s="86"/>
      <c r="B310" s="87"/>
      <c r="C310" s="96" t="s">
        <v>77</v>
      </c>
      <c r="D310" s="106" t="s">
        <v>78</v>
      </c>
      <c r="E310" s="91">
        <v>6000</v>
      </c>
      <c r="F310" s="91">
        <v>540</v>
      </c>
      <c r="G310" s="91">
        <f t="shared" si="52"/>
        <v>540</v>
      </c>
      <c r="H310" s="91"/>
      <c r="I310" s="91"/>
      <c r="J310" s="91"/>
      <c r="K310" s="91"/>
      <c r="L310" s="91"/>
      <c r="M310" s="48">
        <f t="shared" si="50"/>
        <v>9</v>
      </c>
    </row>
    <row r="311" spans="1:13" s="54" customFormat="1" ht="24">
      <c r="A311" s="86"/>
      <c r="B311" s="87"/>
      <c r="C311" s="96" t="s">
        <v>79</v>
      </c>
      <c r="D311" s="106" t="s">
        <v>80</v>
      </c>
      <c r="E311" s="91">
        <v>2000</v>
      </c>
      <c r="F311" s="91">
        <v>0</v>
      </c>
      <c r="G311" s="91">
        <f t="shared" si="52"/>
        <v>0</v>
      </c>
      <c r="H311" s="91"/>
      <c r="I311" s="91"/>
      <c r="J311" s="91"/>
      <c r="K311" s="91"/>
      <c r="L311" s="91"/>
      <c r="M311" s="48">
        <f t="shared" si="50"/>
        <v>0</v>
      </c>
    </row>
    <row r="312" spans="1:13" s="54" customFormat="1" ht="12.75" customHeight="1">
      <c r="A312" s="86"/>
      <c r="B312" s="87"/>
      <c r="C312" s="96" t="s">
        <v>50</v>
      </c>
      <c r="D312" s="106" t="s">
        <v>51</v>
      </c>
      <c r="E312" s="91">
        <v>5400</v>
      </c>
      <c r="F312" s="91">
        <v>662</v>
      </c>
      <c r="G312" s="91">
        <f t="shared" si="52"/>
        <v>662</v>
      </c>
      <c r="H312" s="91"/>
      <c r="I312" s="91"/>
      <c r="J312" s="91"/>
      <c r="K312" s="91"/>
      <c r="L312" s="91"/>
      <c r="M312" s="48">
        <f t="shared" si="50"/>
        <v>12.25925925925926</v>
      </c>
    </row>
    <row r="313" spans="1:13" s="54" customFormat="1" ht="36">
      <c r="A313" s="86"/>
      <c r="B313" s="83"/>
      <c r="C313" s="96" t="s">
        <v>72</v>
      </c>
      <c r="D313" s="106" t="s">
        <v>73</v>
      </c>
      <c r="E313" s="91">
        <v>72148</v>
      </c>
      <c r="F313" s="91">
        <v>42424</v>
      </c>
      <c r="G313" s="91">
        <f t="shared" si="52"/>
        <v>42424</v>
      </c>
      <c r="H313" s="91"/>
      <c r="I313" s="91"/>
      <c r="J313" s="91"/>
      <c r="K313" s="91"/>
      <c r="L313" s="91"/>
      <c r="M313" s="48">
        <f t="shared" si="50"/>
        <v>58.801352774851686</v>
      </c>
    </row>
    <row r="314" spans="1:13" s="62" customFormat="1" ht="85.5">
      <c r="A314" s="133"/>
      <c r="B314" s="133">
        <v>85412</v>
      </c>
      <c r="C314" s="158"/>
      <c r="D314" s="159" t="s">
        <v>149</v>
      </c>
      <c r="E314" s="136">
        <f>SUM(E315:E318)</f>
        <v>40000</v>
      </c>
      <c r="F314" s="136">
        <f aca="true" t="shared" si="54" ref="F314:L314">SUM(F315:F318)</f>
        <v>1239</v>
      </c>
      <c r="G314" s="136">
        <f t="shared" si="54"/>
        <v>1239</v>
      </c>
      <c r="H314" s="136">
        <f t="shared" si="54"/>
        <v>0</v>
      </c>
      <c r="I314" s="136">
        <f t="shared" si="54"/>
        <v>0</v>
      </c>
      <c r="J314" s="136">
        <f t="shared" si="54"/>
        <v>0</v>
      </c>
      <c r="K314" s="136">
        <f t="shared" si="54"/>
        <v>0</v>
      </c>
      <c r="L314" s="136">
        <f t="shared" si="54"/>
        <v>0</v>
      </c>
      <c r="M314" s="48">
        <f t="shared" si="50"/>
        <v>3.0974999999999997</v>
      </c>
    </row>
    <row r="315" spans="1:13" s="67" customFormat="1" ht="60">
      <c r="A315" s="137"/>
      <c r="B315" s="169"/>
      <c r="C315" s="161" t="s">
        <v>150</v>
      </c>
      <c r="D315" s="115" t="s">
        <v>131</v>
      </c>
      <c r="E315" s="90">
        <v>13000</v>
      </c>
      <c r="F315" s="90">
        <v>0</v>
      </c>
      <c r="G315" s="90">
        <f>F315-L315</f>
        <v>0</v>
      </c>
      <c r="H315" s="90"/>
      <c r="I315" s="90"/>
      <c r="J315" s="90"/>
      <c r="K315" s="90"/>
      <c r="L315" s="90"/>
      <c r="M315" s="48">
        <f t="shared" si="50"/>
        <v>0</v>
      </c>
    </row>
    <row r="316" spans="1:13" s="67" customFormat="1" ht="24">
      <c r="A316" s="137"/>
      <c r="B316" s="169"/>
      <c r="C316" s="161" t="s">
        <v>23</v>
      </c>
      <c r="D316" s="115" t="s">
        <v>24</v>
      </c>
      <c r="E316" s="90">
        <v>10000</v>
      </c>
      <c r="F316" s="90">
        <v>0</v>
      </c>
      <c r="G316" s="90">
        <f>F316-L316</f>
        <v>0</v>
      </c>
      <c r="H316" s="90"/>
      <c r="I316" s="90"/>
      <c r="J316" s="90"/>
      <c r="K316" s="90"/>
      <c r="L316" s="90"/>
      <c r="M316" s="48">
        <f t="shared" si="50"/>
        <v>0</v>
      </c>
    </row>
    <row r="317" spans="1:13" s="67" customFormat="1" ht="24">
      <c r="A317" s="170"/>
      <c r="B317" s="171"/>
      <c r="C317" s="161" t="s">
        <v>35</v>
      </c>
      <c r="D317" s="115" t="s">
        <v>36</v>
      </c>
      <c r="E317" s="90">
        <v>10000</v>
      </c>
      <c r="F317" s="90">
        <v>0</v>
      </c>
      <c r="G317" s="90">
        <f>F317-L317</f>
        <v>0</v>
      </c>
      <c r="H317" s="90"/>
      <c r="I317" s="90"/>
      <c r="J317" s="90"/>
      <c r="K317" s="90"/>
      <c r="L317" s="90"/>
      <c r="M317" s="48">
        <f t="shared" si="50"/>
        <v>0</v>
      </c>
    </row>
    <row r="318" spans="1:13" s="67" customFormat="1" ht="12.75">
      <c r="A318" s="170"/>
      <c r="B318" s="172"/>
      <c r="C318" s="161" t="s">
        <v>25</v>
      </c>
      <c r="D318" s="115" t="s">
        <v>26</v>
      </c>
      <c r="E318" s="90">
        <v>7000</v>
      </c>
      <c r="F318" s="90">
        <v>1239</v>
      </c>
      <c r="G318" s="90">
        <f>F318-L318</f>
        <v>1239</v>
      </c>
      <c r="H318" s="90"/>
      <c r="I318" s="90"/>
      <c r="J318" s="90"/>
      <c r="K318" s="90"/>
      <c r="L318" s="90"/>
      <c r="M318" s="48">
        <f t="shared" si="50"/>
        <v>17.7</v>
      </c>
    </row>
    <row r="319" spans="1:13" s="62" customFormat="1" ht="28.5">
      <c r="A319" s="170"/>
      <c r="B319" s="157">
        <v>85415</v>
      </c>
      <c r="C319" s="158"/>
      <c r="D319" s="159" t="s">
        <v>151</v>
      </c>
      <c r="E319" s="136">
        <f>SUM(E320)</f>
        <v>313076</v>
      </c>
      <c r="F319" s="136">
        <f aca="true" t="shared" si="55" ref="F319:L319">SUM(F320)</f>
        <v>268934</v>
      </c>
      <c r="G319" s="136">
        <f t="shared" si="55"/>
        <v>268934</v>
      </c>
      <c r="H319" s="136">
        <f t="shared" si="55"/>
        <v>0</v>
      </c>
      <c r="I319" s="136">
        <f t="shared" si="55"/>
        <v>0</v>
      </c>
      <c r="J319" s="136">
        <f t="shared" si="55"/>
        <v>0</v>
      </c>
      <c r="K319" s="136">
        <f t="shared" si="55"/>
        <v>0</v>
      </c>
      <c r="L319" s="136">
        <f t="shared" si="55"/>
        <v>0</v>
      </c>
      <c r="M319" s="92">
        <f t="shared" si="50"/>
        <v>85.90054810972416</v>
      </c>
    </row>
    <row r="320" spans="1:13" s="67" customFormat="1" ht="12.75" customHeight="1">
      <c r="A320" s="174"/>
      <c r="B320" s="160"/>
      <c r="C320" s="161" t="s">
        <v>116</v>
      </c>
      <c r="D320" s="115" t="s">
        <v>152</v>
      </c>
      <c r="E320" s="90">
        <v>313076</v>
      </c>
      <c r="F320" s="90">
        <v>268934</v>
      </c>
      <c r="G320" s="90">
        <f>F320-L320</f>
        <v>268934</v>
      </c>
      <c r="H320" s="90"/>
      <c r="I320" s="90"/>
      <c r="J320" s="90"/>
      <c r="K320" s="90"/>
      <c r="L320" s="90"/>
      <c r="M320" s="92">
        <f t="shared" si="50"/>
        <v>85.90054810972416</v>
      </c>
    </row>
    <row r="321" spans="1:13" ht="42.75">
      <c r="A321" s="86"/>
      <c r="B321" s="87">
        <v>85446</v>
      </c>
      <c r="C321" s="83"/>
      <c r="D321" s="105" t="s">
        <v>128</v>
      </c>
      <c r="E321" s="47">
        <f>SUM(E322)</f>
        <v>10280</v>
      </c>
      <c r="F321" s="47">
        <f aca="true" t="shared" si="56" ref="F321:L321">SUM(F322)</f>
        <v>659</v>
      </c>
      <c r="G321" s="47">
        <f t="shared" si="52"/>
        <v>659</v>
      </c>
      <c r="H321" s="47">
        <f t="shared" si="56"/>
        <v>0</v>
      </c>
      <c r="I321" s="47">
        <f t="shared" si="56"/>
        <v>0</v>
      </c>
      <c r="J321" s="47">
        <f t="shared" si="56"/>
        <v>0</v>
      </c>
      <c r="K321" s="47">
        <f t="shared" si="56"/>
        <v>0</v>
      </c>
      <c r="L321" s="47">
        <f t="shared" si="56"/>
        <v>0</v>
      </c>
      <c r="M321" s="48">
        <f t="shared" si="50"/>
        <v>6.410505836575875</v>
      </c>
    </row>
    <row r="322" spans="1:13" s="54" customFormat="1" ht="12.75" customHeight="1">
      <c r="A322" s="86"/>
      <c r="B322" s="83"/>
      <c r="C322" s="81" t="s">
        <v>25</v>
      </c>
      <c r="D322" s="52" t="s">
        <v>26</v>
      </c>
      <c r="E322" s="53">
        <v>10280</v>
      </c>
      <c r="F322" s="53">
        <v>659</v>
      </c>
      <c r="G322" s="53">
        <f t="shared" si="52"/>
        <v>659</v>
      </c>
      <c r="H322" s="53"/>
      <c r="I322" s="53"/>
      <c r="J322" s="53"/>
      <c r="K322" s="53"/>
      <c r="L322" s="53"/>
      <c r="M322" s="48">
        <f t="shared" si="50"/>
        <v>6.410505836575875</v>
      </c>
    </row>
    <row r="323" spans="1:13" ht="15.75" customHeight="1">
      <c r="A323" s="86"/>
      <c r="B323" s="75">
        <v>85495</v>
      </c>
      <c r="C323" s="99"/>
      <c r="D323" s="46" t="s">
        <v>34</v>
      </c>
      <c r="E323" s="194">
        <f>SUM(E324:E326)</f>
        <v>19000</v>
      </c>
      <c r="F323" s="194">
        <f aca="true" t="shared" si="57" ref="F323:L323">SUM(F324:F326)</f>
        <v>17516</v>
      </c>
      <c r="G323" s="194">
        <f t="shared" si="57"/>
        <v>17516</v>
      </c>
      <c r="H323" s="194">
        <f t="shared" si="57"/>
        <v>0</v>
      </c>
      <c r="I323" s="194">
        <f t="shared" si="57"/>
        <v>8000</v>
      </c>
      <c r="J323" s="194">
        <f t="shared" si="57"/>
        <v>0</v>
      </c>
      <c r="K323" s="194">
        <f t="shared" si="57"/>
        <v>0</v>
      </c>
      <c r="L323" s="194">
        <f t="shared" si="57"/>
        <v>0</v>
      </c>
      <c r="M323" s="48">
        <f t="shared" si="50"/>
        <v>92.18947368421053</v>
      </c>
    </row>
    <row r="324" spans="1:13" s="54" customFormat="1" ht="60">
      <c r="A324" s="79"/>
      <c r="B324" s="93"/>
      <c r="C324" s="81" t="s">
        <v>150</v>
      </c>
      <c r="D324" s="115" t="s">
        <v>131</v>
      </c>
      <c r="E324" s="53">
        <v>8000</v>
      </c>
      <c r="F324" s="53">
        <v>8000</v>
      </c>
      <c r="G324" s="53">
        <f t="shared" si="52"/>
        <v>8000</v>
      </c>
      <c r="H324" s="53"/>
      <c r="I324" s="53">
        <v>8000</v>
      </c>
      <c r="J324" s="53"/>
      <c r="K324" s="53"/>
      <c r="L324" s="53"/>
      <c r="M324" s="48">
        <f t="shared" si="50"/>
        <v>100</v>
      </c>
    </row>
    <row r="325" spans="1:13" s="54" customFormat="1" ht="24">
      <c r="A325" s="79"/>
      <c r="B325" s="93"/>
      <c r="C325" s="81" t="s">
        <v>35</v>
      </c>
      <c r="D325" s="52" t="s">
        <v>36</v>
      </c>
      <c r="E325" s="53">
        <v>4000</v>
      </c>
      <c r="F325" s="53">
        <v>3974</v>
      </c>
      <c r="G325" s="53">
        <f t="shared" si="52"/>
        <v>3974</v>
      </c>
      <c r="H325" s="53"/>
      <c r="I325" s="53"/>
      <c r="J325" s="53"/>
      <c r="K325" s="53"/>
      <c r="L325" s="53"/>
      <c r="M325" s="48">
        <f t="shared" si="50"/>
        <v>99.35000000000001</v>
      </c>
    </row>
    <row r="326" spans="1:13" s="54" customFormat="1" ht="12.75">
      <c r="A326" s="82"/>
      <c r="B326" s="80"/>
      <c r="C326" s="81" t="s">
        <v>25</v>
      </c>
      <c r="D326" s="106" t="s">
        <v>26</v>
      </c>
      <c r="E326" s="53">
        <v>7000</v>
      </c>
      <c r="F326" s="53">
        <v>5542</v>
      </c>
      <c r="G326" s="53">
        <f t="shared" si="52"/>
        <v>5542</v>
      </c>
      <c r="H326" s="53"/>
      <c r="I326" s="53"/>
      <c r="J326" s="53"/>
      <c r="K326" s="53"/>
      <c r="L326" s="53"/>
      <c r="M326" s="48">
        <f t="shared" si="50"/>
        <v>79.17142857142856</v>
      </c>
    </row>
    <row r="327" spans="1:13" ht="60">
      <c r="A327" s="69">
        <v>900</v>
      </c>
      <c r="B327" s="116"/>
      <c r="C327" s="116"/>
      <c r="D327" s="40" t="s">
        <v>153</v>
      </c>
      <c r="E327" s="117">
        <f>SUM(E328+E334+E338+E341+E346+E350+E354+E344)</f>
        <v>6031013</v>
      </c>
      <c r="F327" s="117">
        <f aca="true" t="shared" si="58" ref="F327:L327">SUM(F328+F334+F338+F341+F346+F350+F354+F344)</f>
        <v>1719446</v>
      </c>
      <c r="G327" s="117">
        <f t="shared" si="58"/>
        <v>926543</v>
      </c>
      <c r="H327" s="117">
        <f t="shared" si="58"/>
        <v>1509</v>
      </c>
      <c r="I327" s="117">
        <f t="shared" si="58"/>
        <v>0</v>
      </c>
      <c r="J327" s="117">
        <f t="shared" si="58"/>
        <v>0</v>
      </c>
      <c r="K327" s="117">
        <f t="shared" si="58"/>
        <v>0</v>
      </c>
      <c r="L327" s="117">
        <f t="shared" si="58"/>
        <v>792903</v>
      </c>
      <c r="M327" s="168">
        <f t="shared" si="50"/>
        <v>28.510069535582165</v>
      </c>
    </row>
    <row r="328" spans="1:13" ht="28.5">
      <c r="A328" s="74"/>
      <c r="B328" s="75">
        <v>90001</v>
      </c>
      <c r="C328" s="112"/>
      <c r="D328" s="195" t="s">
        <v>154</v>
      </c>
      <c r="E328" s="196">
        <f>SUM(E329:E333)</f>
        <v>3177733</v>
      </c>
      <c r="F328" s="196">
        <f aca="true" t="shared" si="59" ref="F328:L328">SUM(F329:F333)</f>
        <v>780022</v>
      </c>
      <c r="G328" s="196">
        <f t="shared" si="59"/>
        <v>14465</v>
      </c>
      <c r="H328" s="196">
        <f t="shared" si="59"/>
        <v>1509</v>
      </c>
      <c r="I328" s="196">
        <f t="shared" si="59"/>
        <v>0</v>
      </c>
      <c r="J328" s="196">
        <f t="shared" si="59"/>
        <v>0</v>
      </c>
      <c r="K328" s="196">
        <f t="shared" si="59"/>
        <v>0</v>
      </c>
      <c r="L328" s="196">
        <f t="shared" si="59"/>
        <v>765557</v>
      </c>
      <c r="M328" s="48">
        <f t="shared" si="50"/>
        <v>24.54649273554449</v>
      </c>
    </row>
    <row r="329" spans="1:13" s="54" customFormat="1" ht="24">
      <c r="A329" s="79"/>
      <c r="B329" s="93"/>
      <c r="C329" s="197">
        <v>4170</v>
      </c>
      <c r="D329" s="198" t="s">
        <v>24</v>
      </c>
      <c r="E329" s="199">
        <v>4000</v>
      </c>
      <c r="F329" s="199">
        <v>1509</v>
      </c>
      <c r="G329" s="199">
        <f>F329-L329</f>
        <v>1509</v>
      </c>
      <c r="H329" s="199">
        <v>1509</v>
      </c>
      <c r="I329" s="199"/>
      <c r="J329" s="199"/>
      <c r="K329" s="199"/>
      <c r="L329" s="199"/>
      <c r="M329" s="48">
        <f t="shared" si="50"/>
        <v>37.724999999999994</v>
      </c>
    </row>
    <row r="330" spans="1:13" s="67" customFormat="1" ht="12.75">
      <c r="A330" s="79"/>
      <c r="B330" s="93"/>
      <c r="C330" s="200">
        <v>4270</v>
      </c>
      <c r="D330" s="201" t="s">
        <v>41</v>
      </c>
      <c r="E330" s="202">
        <v>10000</v>
      </c>
      <c r="F330" s="202">
        <v>632</v>
      </c>
      <c r="G330" s="199">
        <f>F330-L330</f>
        <v>632</v>
      </c>
      <c r="H330" s="202"/>
      <c r="I330" s="202"/>
      <c r="J330" s="202"/>
      <c r="K330" s="202"/>
      <c r="L330" s="202"/>
      <c r="M330" s="48">
        <f t="shared" si="50"/>
        <v>6.32</v>
      </c>
    </row>
    <row r="331" spans="1:13" s="54" customFormat="1" ht="12.75" customHeight="1">
      <c r="A331" s="79"/>
      <c r="B331" s="93"/>
      <c r="C331" s="81" t="s">
        <v>25</v>
      </c>
      <c r="D331" s="52" t="s">
        <v>26</v>
      </c>
      <c r="E331" s="53">
        <v>93000</v>
      </c>
      <c r="F331" s="53">
        <v>9327</v>
      </c>
      <c r="G331" s="53">
        <f t="shared" si="52"/>
        <v>9327</v>
      </c>
      <c r="H331" s="53"/>
      <c r="I331" s="53"/>
      <c r="J331" s="53"/>
      <c r="K331" s="53"/>
      <c r="L331" s="53"/>
      <c r="M331" s="48">
        <f t="shared" si="50"/>
        <v>10.029032258064516</v>
      </c>
    </row>
    <row r="332" spans="1:13" s="54" customFormat="1" ht="12.75">
      <c r="A332" s="79"/>
      <c r="B332" s="93"/>
      <c r="C332" s="81" t="s">
        <v>50</v>
      </c>
      <c r="D332" s="52" t="s">
        <v>51</v>
      </c>
      <c r="E332" s="53">
        <v>9000</v>
      </c>
      <c r="F332" s="53">
        <v>2997</v>
      </c>
      <c r="G332" s="53">
        <f t="shared" si="52"/>
        <v>2997</v>
      </c>
      <c r="H332" s="53"/>
      <c r="I332" s="53"/>
      <c r="J332" s="53"/>
      <c r="K332" s="53"/>
      <c r="L332" s="53"/>
      <c r="M332" s="48">
        <f t="shared" si="50"/>
        <v>33.300000000000004</v>
      </c>
    </row>
    <row r="333" spans="1:13" s="54" customFormat="1" ht="24">
      <c r="A333" s="79"/>
      <c r="B333" s="80"/>
      <c r="C333" s="81" t="s">
        <v>42</v>
      </c>
      <c r="D333" s="52" t="s">
        <v>43</v>
      </c>
      <c r="E333" s="53">
        <v>3061733</v>
      </c>
      <c r="F333" s="53">
        <v>765557</v>
      </c>
      <c r="G333" s="53">
        <f t="shared" si="52"/>
        <v>0</v>
      </c>
      <c r="H333" s="53"/>
      <c r="I333" s="53"/>
      <c r="J333" s="53"/>
      <c r="K333" s="53"/>
      <c r="L333" s="53">
        <v>765557</v>
      </c>
      <c r="M333" s="48">
        <f aca="true" t="shared" si="60" ref="M333:M396">F333/E333*100</f>
        <v>25.00404182859838</v>
      </c>
    </row>
    <row r="334" spans="1:13" ht="28.5">
      <c r="A334" s="79"/>
      <c r="B334" s="112">
        <v>90002</v>
      </c>
      <c r="C334" s="99"/>
      <c r="D334" s="46" t="s">
        <v>155</v>
      </c>
      <c r="E334" s="47">
        <f>SUM(E335:E337)</f>
        <v>535280</v>
      </c>
      <c r="F334" s="47">
        <f aca="true" t="shared" si="61" ref="F334:L334">SUM(F335:F337)</f>
        <v>46143</v>
      </c>
      <c r="G334" s="47">
        <f t="shared" si="61"/>
        <v>23189</v>
      </c>
      <c r="H334" s="47">
        <f t="shared" si="61"/>
        <v>0</v>
      </c>
      <c r="I334" s="47">
        <f t="shared" si="61"/>
        <v>0</v>
      </c>
      <c r="J334" s="47">
        <f t="shared" si="61"/>
        <v>0</v>
      </c>
      <c r="K334" s="47">
        <f t="shared" si="61"/>
        <v>0</v>
      </c>
      <c r="L334" s="47">
        <f t="shared" si="61"/>
        <v>22954</v>
      </c>
      <c r="M334" s="48">
        <f t="shared" si="60"/>
        <v>8.62034822896428</v>
      </c>
    </row>
    <row r="335" spans="1:13" s="54" customFormat="1" ht="24">
      <c r="A335" s="79"/>
      <c r="B335" s="93"/>
      <c r="C335" s="96" t="s">
        <v>35</v>
      </c>
      <c r="D335" s="106" t="s">
        <v>36</v>
      </c>
      <c r="E335" s="91">
        <v>11280</v>
      </c>
      <c r="F335" s="91">
        <v>11004</v>
      </c>
      <c r="G335" s="91">
        <f t="shared" si="52"/>
        <v>11004</v>
      </c>
      <c r="H335" s="91"/>
      <c r="I335" s="91"/>
      <c r="J335" s="91"/>
      <c r="K335" s="91"/>
      <c r="L335" s="91"/>
      <c r="M335" s="48">
        <f t="shared" si="60"/>
        <v>97.5531914893617</v>
      </c>
    </row>
    <row r="336" spans="1:13" s="54" customFormat="1" ht="12.75" customHeight="1">
      <c r="A336" s="82"/>
      <c r="B336" s="80"/>
      <c r="C336" s="96" t="s">
        <v>25</v>
      </c>
      <c r="D336" s="106" t="s">
        <v>26</v>
      </c>
      <c r="E336" s="91">
        <v>24000</v>
      </c>
      <c r="F336" s="91">
        <v>12185</v>
      </c>
      <c r="G336" s="91">
        <f t="shared" si="52"/>
        <v>12185</v>
      </c>
      <c r="H336" s="91"/>
      <c r="I336" s="91"/>
      <c r="J336" s="91"/>
      <c r="K336" s="91"/>
      <c r="L336" s="91"/>
      <c r="M336" s="92">
        <f t="shared" si="60"/>
        <v>50.77083333333333</v>
      </c>
    </row>
    <row r="337" spans="1:13" s="54" customFormat="1" ht="24">
      <c r="A337" s="86"/>
      <c r="B337" s="83"/>
      <c r="C337" s="51" t="s">
        <v>42</v>
      </c>
      <c r="D337" s="198" t="s">
        <v>43</v>
      </c>
      <c r="E337" s="199">
        <v>500000</v>
      </c>
      <c r="F337" s="199">
        <v>22954</v>
      </c>
      <c r="G337" s="199">
        <f t="shared" si="52"/>
        <v>0</v>
      </c>
      <c r="H337" s="199"/>
      <c r="I337" s="199"/>
      <c r="J337" s="199"/>
      <c r="K337" s="199"/>
      <c r="L337" s="199">
        <v>22954</v>
      </c>
      <c r="M337" s="48">
        <f t="shared" si="60"/>
        <v>4.5908</v>
      </c>
    </row>
    <row r="338" spans="1:13" ht="28.5">
      <c r="A338" s="86"/>
      <c r="B338" s="75">
        <v>90003</v>
      </c>
      <c r="C338" s="112"/>
      <c r="D338" s="195" t="s">
        <v>156</v>
      </c>
      <c r="E338" s="196">
        <f>SUM(E339:E340)</f>
        <v>455000</v>
      </c>
      <c r="F338" s="196">
        <f>SUM(F339:F340)</f>
        <v>230397</v>
      </c>
      <c r="G338" s="196">
        <f t="shared" si="52"/>
        <v>230397</v>
      </c>
      <c r="H338" s="196">
        <f>SUM(H339:H340)</f>
        <v>0</v>
      </c>
      <c r="I338" s="196">
        <f>SUM(I339:I340)</f>
        <v>0</v>
      </c>
      <c r="J338" s="196">
        <f>SUM(J339:J340)</f>
        <v>0</v>
      </c>
      <c r="K338" s="196">
        <f>SUM(K339:K340)</f>
        <v>0</v>
      </c>
      <c r="L338" s="196">
        <f>SUM(L339:L340)</f>
        <v>0</v>
      </c>
      <c r="M338" s="48">
        <f t="shared" si="60"/>
        <v>50.6367032967033</v>
      </c>
    </row>
    <row r="339" spans="1:13" s="54" customFormat="1" ht="24">
      <c r="A339" s="86"/>
      <c r="B339" s="93"/>
      <c r="C339" s="81" t="s">
        <v>35</v>
      </c>
      <c r="D339" s="52" t="s">
        <v>36</v>
      </c>
      <c r="E339" s="53">
        <v>53000</v>
      </c>
      <c r="F339" s="53">
        <v>40966</v>
      </c>
      <c r="G339" s="53">
        <f t="shared" si="52"/>
        <v>40966</v>
      </c>
      <c r="H339" s="53"/>
      <c r="I339" s="53"/>
      <c r="J339" s="53"/>
      <c r="K339" s="53"/>
      <c r="L339" s="53"/>
      <c r="M339" s="48">
        <f t="shared" si="60"/>
        <v>77.2943396226415</v>
      </c>
    </row>
    <row r="340" spans="1:13" s="54" customFormat="1" ht="15.75" customHeight="1">
      <c r="A340" s="86"/>
      <c r="B340" s="80"/>
      <c r="C340" s="81" t="s">
        <v>25</v>
      </c>
      <c r="D340" s="52" t="s">
        <v>26</v>
      </c>
      <c r="E340" s="53">
        <v>402000</v>
      </c>
      <c r="F340" s="53">
        <v>189431</v>
      </c>
      <c r="G340" s="53">
        <f t="shared" si="52"/>
        <v>189431</v>
      </c>
      <c r="H340" s="53"/>
      <c r="I340" s="53"/>
      <c r="J340" s="53"/>
      <c r="K340" s="53"/>
      <c r="L340" s="53"/>
      <c r="M340" s="48">
        <f t="shared" si="60"/>
        <v>47.122139303482584</v>
      </c>
    </row>
    <row r="341" spans="1:13" ht="28.5">
      <c r="A341" s="86"/>
      <c r="B341" s="75">
        <v>90004</v>
      </c>
      <c r="C341" s="99"/>
      <c r="D341" s="46" t="s">
        <v>157</v>
      </c>
      <c r="E341" s="47">
        <f>SUM(E342:E343)</f>
        <v>285000</v>
      </c>
      <c r="F341" s="47">
        <f aca="true" t="shared" si="62" ref="F341:L341">SUM(F342:F343)</f>
        <v>134508</v>
      </c>
      <c r="G341" s="47">
        <f t="shared" si="52"/>
        <v>134508</v>
      </c>
      <c r="H341" s="47">
        <f t="shared" si="62"/>
        <v>0</v>
      </c>
      <c r="I341" s="47">
        <f t="shared" si="62"/>
        <v>0</v>
      </c>
      <c r="J341" s="47">
        <f t="shared" si="62"/>
        <v>0</v>
      </c>
      <c r="K341" s="47">
        <f t="shared" si="62"/>
        <v>0</v>
      </c>
      <c r="L341" s="47">
        <f t="shared" si="62"/>
        <v>0</v>
      </c>
      <c r="M341" s="48">
        <f t="shared" si="60"/>
        <v>47.195789473684215</v>
      </c>
    </row>
    <row r="342" spans="1:13" s="54" customFormat="1" ht="24">
      <c r="A342" s="86"/>
      <c r="B342" s="93"/>
      <c r="C342" s="81" t="s">
        <v>35</v>
      </c>
      <c r="D342" s="52" t="s">
        <v>36</v>
      </c>
      <c r="E342" s="53">
        <v>20000</v>
      </c>
      <c r="F342" s="53">
        <v>0</v>
      </c>
      <c r="G342" s="53">
        <f t="shared" si="52"/>
        <v>0</v>
      </c>
      <c r="H342" s="53"/>
      <c r="I342" s="53"/>
      <c r="J342" s="53"/>
      <c r="K342" s="53"/>
      <c r="L342" s="53"/>
      <c r="M342" s="48">
        <f t="shared" si="60"/>
        <v>0</v>
      </c>
    </row>
    <row r="343" spans="1:13" s="54" customFormat="1" ht="12.75" customHeight="1">
      <c r="A343" s="86"/>
      <c r="B343" s="80"/>
      <c r="C343" s="81" t="s">
        <v>25</v>
      </c>
      <c r="D343" s="52" t="s">
        <v>26</v>
      </c>
      <c r="E343" s="53">
        <v>265000</v>
      </c>
      <c r="F343" s="53">
        <v>134508</v>
      </c>
      <c r="G343" s="53">
        <f t="shared" si="52"/>
        <v>134508</v>
      </c>
      <c r="H343" s="53"/>
      <c r="I343" s="53"/>
      <c r="J343" s="53"/>
      <c r="K343" s="53"/>
      <c r="L343" s="53"/>
      <c r="M343" s="48">
        <f t="shared" si="60"/>
        <v>50.75773584905661</v>
      </c>
    </row>
    <row r="344" spans="1:13" s="62" customFormat="1" ht="42.75">
      <c r="A344" s="86"/>
      <c r="B344" s="133">
        <v>90005</v>
      </c>
      <c r="C344" s="203"/>
      <c r="D344" s="60" t="s">
        <v>158</v>
      </c>
      <c r="E344" s="61">
        <f>SUM(E345)</f>
        <v>100000</v>
      </c>
      <c r="F344" s="61">
        <f aca="true" t="shared" si="63" ref="F344:L344">SUM(F345)</f>
        <v>4392</v>
      </c>
      <c r="G344" s="61">
        <f t="shared" si="63"/>
        <v>0</v>
      </c>
      <c r="H344" s="61">
        <f t="shared" si="63"/>
        <v>0</v>
      </c>
      <c r="I344" s="61">
        <f t="shared" si="63"/>
        <v>0</v>
      </c>
      <c r="J344" s="61">
        <f t="shared" si="63"/>
        <v>0</v>
      </c>
      <c r="K344" s="61">
        <f t="shared" si="63"/>
        <v>0</v>
      </c>
      <c r="L344" s="61">
        <f t="shared" si="63"/>
        <v>4392</v>
      </c>
      <c r="M344" s="48">
        <f t="shared" si="60"/>
        <v>4.392</v>
      </c>
    </row>
    <row r="345" spans="1:13" s="54" customFormat="1" ht="24">
      <c r="A345" s="86"/>
      <c r="B345" s="87"/>
      <c r="C345" s="81" t="s">
        <v>42</v>
      </c>
      <c r="D345" s="52" t="s">
        <v>43</v>
      </c>
      <c r="E345" s="53">
        <v>100000</v>
      </c>
      <c r="F345" s="53">
        <v>4392</v>
      </c>
      <c r="G345" s="53">
        <f>F345-L345</f>
        <v>0</v>
      </c>
      <c r="H345" s="53"/>
      <c r="I345" s="53"/>
      <c r="J345" s="53"/>
      <c r="K345" s="53"/>
      <c r="L345" s="53">
        <v>4392</v>
      </c>
      <c r="M345" s="48">
        <f t="shared" si="60"/>
        <v>4.392</v>
      </c>
    </row>
    <row r="346" spans="1:13" ht="28.5">
      <c r="A346" s="86"/>
      <c r="B346" s="112">
        <v>90013</v>
      </c>
      <c r="C346" s="99"/>
      <c r="D346" s="46" t="s">
        <v>159</v>
      </c>
      <c r="E346" s="47">
        <f>SUM(E347:E349)</f>
        <v>63000</v>
      </c>
      <c r="F346" s="47">
        <f aca="true" t="shared" si="64" ref="F346:L346">SUM(F347:F349)</f>
        <v>8604</v>
      </c>
      <c r="G346" s="47">
        <f t="shared" si="64"/>
        <v>8604</v>
      </c>
      <c r="H346" s="47">
        <f t="shared" si="64"/>
        <v>0</v>
      </c>
      <c r="I346" s="47">
        <f t="shared" si="64"/>
        <v>0</v>
      </c>
      <c r="J346" s="47">
        <f t="shared" si="64"/>
        <v>0</v>
      </c>
      <c r="K346" s="47">
        <f t="shared" si="64"/>
        <v>0</v>
      </c>
      <c r="L346" s="47">
        <f t="shared" si="64"/>
        <v>0</v>
      </c>
      <c r="M346" s="48">
        <f t="shared" si="60"/>
        <v>13.657142857142857</v>
      </c>
    </row>
    <row r="347" spans="1:13" s="54" customFormat="1" ht="84">
      <c r="A347" s="79"/>
      <c r="B347" s="93"/>
      <c r="C347" s="204">
        <v>2320</v>
      </c>
      <c r="D347" s="52" t="s">
        <v>160</v>
      </c>
      <c r="E347" s="53">
        <v>30000</v>
      </c>
      <c r="F347" s="53">
        <v>0</v>
      </c>
      <c r="G347" s="53"/>
      <c r="H347" s="53"/>
      <c r="I347" s="53"/>
      <c r="J347" s="53"/>
      <c r="K347" s="53"/>
      <c r="L347" s="53"/>
      <c r="M347" s="48">
        <f t="shared" si="60"/>
        <v>0</v>
      </c>
    </row>
    <row r="348" spans="1:13" s="54" customFormat="1" ht="24">
      <c r="A348" s="79"/>
      <c r="B348" s="93"/>
      <c r="C348" s="96" t="s">
        <v>35</v>
      </c>
      <c r="D348" s="106" t="s">
        <v>36</v>
      </c>
      <c r="E348" s="91">
        <v>2000</v>
      </c>
      <c r="F348" s="91">
        <v>37</v>
      </c>
      <c r="G348" s="91">
        <f t="shared" si="52"/>
        <v>37</v>
      </c>
      <c r="H348" s="91"/>
      <c r="I348" s="91"/>
      <c r="J348" s="91"/>
      <c r="K348" s="91"/>
      <c r="L348" s="91"/>
      <c r="M348" s="92">
        <f t="shared" si="60"/>
        <v>1.8499999999999999</v>
      </c>
    </row>
    <row r="349" spans="1:13" s="54" customFormat="1" ht="12.75" customHeight="1">
      <c r="A349" s="79"/>
      <c r="B349" s="83"/>
      <c r="C349" s="81" t="s">
        <v>25</v>
      </c>
      <c r="D349" s="52" t="s">
        <v>26</v>
      </c>
      <c r="E349" s="53">
        <v>31000</v>
      </c>
      <c r="F349" s="53">
        <v>8567</v>
      </c>
      <c r="G349" s="53">
        <f t="shared" si="52"/>
        <v>8567</v>
      </c>
      <c r="H349" s="53"/>
      <c r="I349" s="53"/>
      <c r="J349" s="53"/>
      <c r="K349" s="53"/>
      <c r="L349" s="53"/>
      <c r="M349" s="48">
        <f t="shared" si="60"/>
        <v>27.635483870967743</v>
      </c>
    </row>
    <row r="350" spans="1:13" ht="28.5">
      <c r="A350" s="82"/>
      <c r="B350" s="83">
        <v>90015</v>
      </c>
      <c r="C350" s="83"/>
      <c r="D350" s="105" t="s">
        <v>161</v>
      </c>
      <c r="E350" s="85">
        <f>SUM(E351:E353)</f>
        <v>1400000</v>
      </c>
      <c r="F350" s="85">
        <f>SUM(F351:F353)</f>
        <v>514369</v>
      </c>
      <c r="G350" s="85">
        <f t="shared" si="52"/>
        <v>514369</v>
      </c>
      <c r="H350" s="85">
        <f>SUM(H351:H353)</f>
        <v>0</v>
      </c>
      <c r="I350" s="85">
        <f>SUM(I351:I353)</f>
        <v>0</v>
      </c>
      <c r="J350" s="85">
        <f>SUM(J351:J353)</f>
        <v>0</v>
      </c>
      <c r="K350" s="85">
        <f>SUM(K351:K353)</f>
        <v>0</v>
      </c>
      <c r="L350" s="85">
        <f>SUM(L351:L353)</f>
        <v>0</v>
      </c>
      <c r="M350" s="92">
        <f t="shared" si="60"/>
        <v>36.74064285714286</v>
      </c>
    </row>
    <row r="351" spans="1:13" s="54" customFormat="1" ht="12.75" customHeight="1">
      <c r="A351" s="86"/>
      <c r="B351" s="87"/>
      <c r="C351" s="96" t="s">
        <v>48</v>
      </c>
      <c r="D351" s="106" t="s">
        <v>49</v>
      </c>
      <c r="E351" s="91">
        <v>400000</v>
      </c>
      <c r="F351" s="91">
        <v>230247</v>
      </c>
      <c r="G351" s="53">
        <f t="shared" si="52"/>
        <v>230247</v>
      </c>
      <c r="H351" s="53"/>
      <c r="I351" s="53"/>
      <c r="J351" s="53"/>
      <c r="K351" s="53"/>
      <c r="L351" s="53"/>
      <c r="M351" s="48">
        <f t="shared" si="60"/>
        <v>57.56175</v>
      </c>
    </row>
    <row r="352" spans="1:13" s="54" customFormat="1" ht="12.75" customHeight="1">
      <c r="A352" s="86"/>
      <c r="B352" s="87"/>
      <c r="C352" s="81" t="s">
        <v>40</v>
      </c>
      <c r="D352" s="52" t="s">
        <v>41</v>
      </c>
      <c r="E352" s="53">
        <v>800000</v>
      </c>
      <c r="F352" s="53">
        <v>284122</v>
      </c>
      <c r="G352" s="53">
        <f t="shared" si="52"/>
        <v>284122</v>
      </c>
      <c r="H352" s="53"/>
      <c r="I352" s="53"/>
      <c r="J352" s="53"/>
      <c r="K352" s="53"/>
      <c r="L352" s="53"/>
      <c r="M352" s="48">
        <f t="shared" si="60"/>
        <v>35.515249999999995</v>
      </c>
    </row>
    <row r="353" spans="1:13" s="54" customFormat="1" ht="24">
      <c r="A353" s="79"/>
      <c r="B353" s="83"/>
      <c r="C353" s="81" t="s">
        <v>42</v>
      </c>
      <c r="D353" s="52" t="s">
        <v>43</v>
      </c>
      <c r="E353" s="53">
        <v>200000</v>
      </c>
      <c r="F353" s="53">
        <v>0</v>
      </c>
      <c r="G353" s="53">
        <f t="shared" si="52"/>
        <v>0</v>
      </c>
      <c r="H353" s="53"/>
      <c r="I353" s="53"/>
      <c r="J353" s="53"/>
      <c r="K353" s="53"/>
      <c r="L353" s="53"/>
      <c r="M353" s="48">
        <f t="shared" si="60"/>
        <v>0</v>
      </c>
    </row>
    <row r="354" spans="1:13" ht="28.5">
      <c r="A354" s="79"/>
      <c r="B354" s="75">
        <v>90078</v>
      </c>
      <c r="C354" s="99"/>
      <c r="D354" s="46" t="s">
        <v>162</v>
      </c>
      <c r="E354" s="47">
        <f>SUM(E355:E357)</f>
        <v>15000</v>
      </c>
      <c r="F354" s="47">
        <f>SUM(F355:F357)</f>
        <v>1011</v>
      </c>
      <c r="G354" s="47">
        <f t="shared" si="52"/>
        <v>1011</v>
      </c>
      <c r="H354" s="47">
        <f>SUM(H355:H357)</f>
        <v>0</v>
      </c>
      <c r="I354" s="47">
        <f>SUM(I355:I357)</f>
        <v>0</v>
      </c>
      <c r="J354" s="47">
        <f>SUM(J355:J357)</f>
        <v>0</v>
      </c>
      <c r="K354" s="47">
        <f>SUM(K355:K357)</f>
        <v>0</v>
      </c>
      <c r="L354" s="47">
        <f>SUM(L355:L357)</f>
        <v>0</v>
      </c>
      <c r="M354" s="48">
        <f t="shared" si="60"/>
        <v>6.74</v>
      </c>
    </row>
    <row r="355" spans="1:13" s="54" customFormat="1" ht="24">
      <c r="A355" s="79"/>
      <c r="B355" s="93"/>
      <c r="C355" s="81" t="s">
        <v>35</v>
      </c>
      <c r="D355" s="52" t="s">
        <v>36</v>
      </c>
      <c r="E355" s="53">
        <v>2000</v>
      </c>
      <c r="F355" s="53">
        <v>1011</v>
      </c>
      <c r="G355" s="53">
        <f t="shared" si="52"/>
        <v>1011</v>
      </c>
      <c r="H355" s="53"/>
      <c r="I355" s="53"/>
      <c r="J355" s="53"/>
      <c r="K355" s="53"/>
      <c r="L355" s="53"/>
      <c r="M355" s="48">
        <f t="shared" si="60"/>
        <v>50.55</v>
      </c>
    </row>
    <row r="356" spans="1:13" s="54" customFormat="1" ht="15.75" customHeight="1">
      <c r="A356" s="79"/>
      <c r="B356" s="93"/>
      <c r="C356" s="81" t="s">
        <v>40</v>
      </c>
      <c r="D356" s="52" t="s">
        <v>41</v>
      </c>
      <c r="E356" s="53">
        <v>8000</v>
      </c>
      <c r="F356" s="53">
        <v>0</v>
      </c>
      <c r="G356" s="53">
        <f t="shared" si="52"/>
        <v>0</v>
      </c>
      <c r="H356" s="53"/>
      <c r="I356" s="53"/>
      <c r="J356" s="53"/>
      <c r="K356" s="53"/>
      <c r="L356" s="53"/>
      <c r="M356" s="48">
        <f t="shared" si="60"/>
        <v>0</v>
      </c>
    </row>
    <row r="357" spans="1:13" s="54" customFormat="1" ht="36">
      <c r="A357" s="82"/>
      <c r="B357" s="80"/>
      <c r="C357" s="144" t="s">
        <v>54</v>
      </c>
      <c r="D357" s="205" t="s">
        <v>55</v>
      </c>
      <c r="E357" s="206">
        <v>5000</v>
      </c>
      <c r="F357" s="206">
        <v>0</v>
      </c>
      <c r="G357" s="206">
        <f t="shared" si="52"/>
        <v>0</v>
      </c>
      <c r="H357" s="206"/>
      <c r="I357" s="206"/>
      <c r="J357" s="206"/>
      <c r="K357" s="206"/>
      <c r="L357" s="206"/>
      <c r="M357" s="92">
        <f t="shared" si="60"/>
        <v>0</v>
      </c>
    </row>
    <row r="358" spans="1:13" ht="60">
      <c r="A358" s="69">
        <v>921</v>
      </c>
      <c r="B358" s="116"/>
      <c r="C358" s="116"/>
      <c r="D358" s="40" t="s">
        <v>163</v>
      </c>
      <c r="E358" s="41">
        <f>SUM(E359+E368+E371+E375+E377+E379)</f>
        <v>3688748</v>
      </c>
      <c r="F358" s="41">
        <f aca="true" t="shared" si="65" ref="F358:L358">SUM(F359+F368+F371+F375+F377+F379)</f>
        <v>1847354</v>
      </c>
      <c r="G358" s="41">
        <f t="shared" si="65"/>
        <v>1661887</v>
      </c>
      <c r="H358" s="41">
        <f t="shared" si="65"/>
        <v>13028</v>
      </c>
      <c r="I358" s="41">
        <f t="shared" si="65"/>
        <v>1112496</v>
      </c>
      <c r="J358" s="41">
        <f t="shared" si="65"/>
        <v>0</v>
      </c>
      <c r="K358" s="41">
        <f t="shared" si="65"/>
        <v>0</v>
      </c>
      <c r="L358" s="41">
        <f t="shared" si="65"/>
        <v>185467</v>
      </c>
      <c r="M358" s="73">
        <f t="shared" si="60"/>
        <v>50.08078621797966</v>
      </c>
    </row>
    <row r="359" spans="1:13" ht="28.5">
      <c r="A359" s="103"/>
      <c r="B359" s="112">
        <v>92105</v>
      </c>
      <c r="C359" s="99"/>
      <c r="D359" s="46" t="s">
        <v>164</v>
      </c>
      <c r="E359" s="196">
        <f>SUM(E360:E367)</f>
        <v>223117</v>
      </c>
      <c r="F359" s="196">
        <f>SUM(F360:F367)</f>
        <v>190594</v>
      </c>
      <c r="G359" s="196">
        <f aca="true" t="shared" si="66" ref="G359:L359">SUM(G360:G367)</f>
        <v>190594</v>
      </c>
      <c r="H359" s="196">
        <f t="shared" si="66"/>
        <v>10658</v>
      </c>
      <c r="I359" s="196">
        <f t="shared" si="66"/>
        <v>36500</v>
      </c>
      <c r="J359" s="196">
        <f t="shared" si="66"/>
        <v>0</v>
      </c>
      <c r="K359" s="196">
        <f t="shared" si="66"/>
        <v>0</v>
      </c>
      <c r="L359" s="196">
        <f t="shared" si="66"/>
        <v>0</v>
      </c>
      <c r="M359" s="48">
        <f t="shared" si="60"/>
        <v>85.4233429097738</v>
      </c>
    </row>
    <row r="360" spans="1:13" s="67" customFormat="1" ht="60">
      <c r="A360" s="137"/>
      <c r="B360" s="137"/>
      <c r="C360" s="101">
        <v>2820</v>
      </c>
      <c r="D360" s="115" t="s">
        <v>131</v>
      </c>
      <c r="E360" s="202">
        <v>43500</v>
      </c>
      <c r="F360" s="202">
        <v>36500</v>
      </c>
      <c r="G360" s="202">
        <f aca="true" t="shared" si="67" ref="G360:G365">F360-L360</f>
        <v>36500</v>
      </c>
      <c r="H360" s="202"/>
      <c r="I360" s="202">
        <v>36500</v>
      </c>
      <c r="J360" s="202"/>
      <c r="K360" s="202"/>
      <c r="L360" s="202"/>
      <c r="M360" s="48">
        <f t="shared" si="60"/>
        <v>83.9080459770115</v>
      </c>
    </row>
    <row r="361" spans="1:13" s="67" customFormat="1" ht="24">
      <c r="A361" s="170"/>
      <c r="B361" s="170"/>
      <c r="C361" s="101">
        <v>4170</v>
      </c>
      <c r="D361" s="65" t="s">
        <v>24</v>
      </c>
      <c r="E361" s="66">
        <v>4630</v>
      </c>
      <c r="F361" s="66">
        <v>4630</v>
      </c>
      <c r="G361" s="66">
        <f t="shared" si="67"/>
        <v>4630</v>
      </c>
      <c r="H361" s="66">
        <v>4630</v>
      </c>
      <c r="I361" s="66"/>
      <c r="J361" s="66"/>
      <c r="K361" s="66"/>
      <c r="L361" s="66"/>
      <c r="M361" s="48">
        <f t="shared" si="60"/>
        <v>100</v>
      </c>
    </row>
    <row r="362" spans="1:13" s="67" customFormat="1" ht="24">
      <c r="A362" s="170"/>
      <c r="B362" s="170"/>
      <c r="C362" s="101">
        <v>4171</v>
      </c>
      <c r="D362" s="65" t="s">
        <v>24</v>
      </c>
      <c r="E362" s="202">
        <v>6028</v>
      </c>
      <c r="F362" s="202">
        <v>6028</v>
      </c>
      <c r="G362" s="202">
        <f t="shared" si="67"/>
        <v>6028</v>
      </c>
      <c r="H362" s="202">
        <v>6028</v>
      </c>
      <c r="I362" s="202"/>
      <c r="J362" s="202"/>
      <c r="K362" s="202"/>
      <c r="L362" s="202"/>
      <c r="M362" s="48">
        <f t="shared" si="60"/>
        <v>100</v>
      </c>
    </row>
    <row r="363" spans="1:13" s="67" customFormat="1" ht="24">
      <c r="A363" s="170"/>
      <c r="B363" s="93"/>
      <c r="C363" s="101">
        <v>4210</v>
      </c>
      <c r="D363" s="65" t="s">
        <v>36</v>
      </c>
      <c r="E363" s="66">
        <v>33000</v>
      </c>
      <c r="F363" s="66">
        <v>23298</v>
      </c>
      <c r="G363" s="66">
        <f t="shared" si="67"/>
        <v>23298</v>
      </c>
      <c r="H363" s="66"/>
      <c r="I363" s="66"/>
      <c r="J363" s="66"/>
      <c r="K363" s="66"/>
      <c r="L363" s="66"/>
      <c r="M363" s="48">
        <f t="shared" si="60"/>
        <v>70.6</v>
      </c>
    </row>
    <row r="364" spans="1:13" s="67" customFormat="1" ht="24">
      <c r="A364" s="174"/>
      <c r="B364" s="80"/>
      <c r="C364" s="88">
        <v>4211</v>
      </c>
      <c r="D364" s="115" t="s">
        <v>36</v>
      </c>
      <c r="E364" s="90">
        <v>2785</v>
      </c>
      <c r="F364" s="90">
        <v>2785</v>
      </c>
      <c r="G364" s="90">
        <f t="shared" si="67"/>
        <v>2785</v>
      </c>
      <c r="H364" s="90"/>
      <c r="I364" s="90"/>
      <c r="J364" s="90"/>
      <c r="K364" s="90"/>
      <c r="L364" s="90"/>
      <c r="M364" s="92">
        <f t="shared" si="60"/>
        <v>100</v>
      </c>
    </row>
    <row r="365" spans="1:13" s="67" customFormat="1" ht="15.75" customHeight="1">
      <c r="A365" s="137"/>
      <c r="B365" s="87"/>
      <c r="C365" s="88">
        <v>4260</v>
      </c>
      <c r="D365" s="115" t="s">
        <v>49</v>
      </c>
      <c r="E365" s="207">
        <v>13500</v>
      </c>
      <c r="F365" s="207">
        <v>9981</v>
      </c>
      <c r="G365" s="202">
        <f t="shared" si="67"/>
        <v>9981</v>
      </c>
      <c r="H365" s="202"/>
      <c r="I365" s="202"/>
      <c r="J365" s="202"/>
      <c r="K365" s="202"/>
      <c r="L365" s="202"/>
      <c r="M365" s="48">
        <f t="shared" si="60"/>
        <v>73.93333333333332</v>
      </c>
    </row>
    <row r="366" spans="1:13" s="67" customFormat="1" ht="12.75" customHeight="1">
      <c r="A366" s="137"/>
      <c r="B366" s="93"/>
      <c r="C366" s="101">
        <v>4300</v>
      </c>
      <c r="D366" s="65" t="s">
        <v>26</v>
      </c>
      <c r="E366" s="66">
        <v>100370</v>
      </c>
      <c r="F366" s="66">
        <v>88068</v>
      </c>
      <c r="G366" s="202">
        <f aca="true" t="shared" si="68" ref="G366:G401">F366-L366</f>
        <v>88068</v>
      </c>
      <c r="H366" s="66"/>
      <c r="I366" s="66"/>
      <c r="J366" s="66"/>
      <c r="K366" s="66"/>
      <c r="L366" s="66"/>
      <c r="M366" s="48">
        <f t="shared" si="60"/>
        <v>87.7433496064561</v>
      </c>
    </row>
    <row r="367" spans="1:13" s="67" customFormat="1" ht="12.75" customHeight="1">
      <c r="A367" s="137"/>
      <c r="B367" s="93"/>
      <c r="C367" s="101">
        <v>4301</v>
      </c>
      <c r="D367" s="65" t="s">
        <v>26</v>
      </c>
      <c r="E367" s="202">
        <v>19304</v>
      </c>
      <c r="F367" s="202">
        <v>19304</v>
      </c>
      <c r="G367" s="202">
        <f t="shared" si="68"/>
        <v>19304</v>
      </c>
      <c r="H367" s="202"/>
      <c r="I367" s="202"/>
      <c r="J367" s="202"/>
      <c r="K367" s="202"/>
      <c r="L367" s="202"/>
      <c r="M367" s="48">
        <f t="shared" si="60"/>
        <v>100</v>
      </c>
    </row>
    <row r="368" spans="1:13" ht="28.5">
      <c r="A368" s="137"/>
      <c r="B368" s="75">
        <v>92108</v>
      </c>
      <c r="C368" s="99"/>
      <c r="D368" s="46" t="s">
        <v>165</v>
      </c>
      <c r="E368" s="47">
        <f>SUM(E369:E370)</f>
        <v>25000</v>
      </c>
      <c r="F368" s="47">
        <f>SUM(F369:F370)</f>
        <v>23400</v>
      </c>
      <c r="G368" s="47">
        <f t="shared" si="68"/>
        <v>23400</v>
      </c>
      <c r="H368" s="47">
        <f>SUM(H369:H370)</f>
        <v>0</v>
      </c>
      <c r="I368" s="47">
        <f>SUM(I369:I370)</f>
        <v>20000</v>
      </c>
      <c r="J368" s="47">
        <f>SUM(J369:J370)</f>
        <v>0</v>
      </c>
      <c r="K368" s="47">
        <f>SUM(K369:K370)</f>
        <v>0</v>
      </c>
      <c r="L368" s="47">
        <f>SUM(L369:L370)</f>
        <v>0</v>
      </c>
      <c r="M368" s="48">
        <f t="shared" si="60"/>
        <v>93.60000000000001</v>
      </c>
    </row>
    <row r="369" spans="1:13" s="67" customFormat="1" ht="60">
      <c r="A369" s="137"/>
      <c r="B369" s="93"/>
      <c r="C369" s="101">
        <v>2820</v>
      </c>
      <c r="D369" s="65" t="s">
        <v>131</v>
      </c>
      <c r="E369" s="202">
        <v>20000</v>
      </c>
      <c r="F369" s="202">
        <v>20000</v>
      </c>
      <c r="G369" s="202">
        <f t="shared" si="68"/>
        <v>20000</v>
      </c>
      <c r="H369" s="202"/>
      <c r="I369" s="202">
        <v>20000</v>
      </c>
      <c r="J369" s="202"/>
      <c r="K369" s="202"/>
      <c r="L369" s="202"/>
      <c r="M369" s="48">
        <f t="shared" si="60"/>
        <v>100</v>
      </c>
    </row>
    <row r="370" spans="1:13" s="67" customFormat="1" ht="12.75" customHeight="1">
      <c r="A370" s="137"/>
      <c r="B370" s="80"/>
      <c r="C370" s="101">
        <v>4300</v>
      </c>
      <c r="D370" s="65" t="s">
        <v>26</v>
      </c>
      <c r="E370" s="202">
        <v>5000</v>
      </c>
      <c r="F370" s="202">
        <v>3400</v>
      </c>
      <c r="G370" s="202">
        <f t="shared" si="68"/>
        <v>3400</v>
      </c>
      <c r="H370" s="202"/>
      <c r="I370" s="202"/>
      <c r="J370" s="202"/>
      <c r="K370" s="202"/>
      <c r="L370" s="202"/>
      <c r="M370" s="48">
        <f t="shared" si="60"/>
        <v>68</v>
      </c>
    </row>
    <row r="371" spans="1:13" ht="42.75">
      <c r="A371" s="137"/>
      <c r="B371" s="75">
        <v>92109</v>
      </c>
      <c r="C371" s="99"/>
      <c r="D371" s="46" t="s">
        <v>166</v>
      </c>
      <c r="E371" s="47">
        <f>SUM(E372:E374)</f>
        <v>1593000</v>
      </c>
      <c r="F371" s="47">
        <f>SUM(F372:F374)</f>
        <v>694312</v>
      </c>
      <c r="G371" s="47">
        <f t="shared" si="68"/>
        <v>508845</v>
      </c>
      <c r="H371" s="47">
        <f>SUM(H372:H374)</f>
        <v>0</v>
      </c>
      <c r="I371" s="47">
        <f>SUM(I372:I374)</f>
        <v>488748</v>
      </c>
      <c r="J371" s="47">
        <f>SUM(J372:J374)</f>
        <v>0</v>
      </c>
      <c r="K371" s="47">
        <f>SUM(K372:K374)</f>
        <v>0</v>
      </c>
      <c r="L371" s="47">
        <f>SUM(L372:L374)</f>
        <v>185467</v>
      </c>
      <c r="M371" s="48">
        <f t="shared" si="60"/>
        <v>43.58518518518519</v>
      </c>
    </row>
    <row r="372" spans="1:13" s="54" customFormat="1" ht="36">
      <c r="A372" s="137"/>
      <c r="B372" s="93"/>
      <c r="C372" s="96" t="s">
        <v>167</v>
      </c>
      <c r="D372" s="106" t="s">
        <v>168</v>
      </c>
      <c r="E372" s="91">
        <v>943000</v>
      </c>
      <c r="F372" s="91">
        <v>488748</v>
      </c>
      <c r="G372" s="91">
        <f t="shared" si="68"/>
        <v>488748</v>
      </c>
      <c r="H372" s="91"/>
      <c r="I372" s="91">
        <v>488748</v>
      </c>
      <c r="J372" s="91"/>
      <c r="K372" s="91"/>
      <c r="L372" s="91"/>
      <c r="M372" s="48">
        <f t="shared" si="60"/>
        <v>51.82905620360552</v>
      </c>
    </row>
    <row r="373" spans="1:13" s="54" customFormat="1" ht="12.75" customHeight="1">
      <c r="A373" s="137"/>
      <c r="B373" s="93"/>
      <c r="C373" s="81" t="s">
        <v>40</v>
      </c>
      <c r="D373" s="52" t="s">
        <v>41</v>
      </c>
      <c r="E373" s="53">
        <v>350000</v>
      </c>
      <c r="F373" s="53">
        <v>20097</v>
      </c>
      <c r="G373" s="53">
        <f t="shared" si="68"/>
        <v>20097</v>
      </c>
      <c r="H373" s="53"/>
      <c r="I373" s="53"/>
      <c r="J373" s="53"/>
      <c r="K373" s="53"/>
      <c r="L373" s="53"/>
      <c r="M373" s="48">
        <f t="shared" si="60"/>
        <v>5.742</v>
      </c>
    </row>
    <row r="374" spans="1:13" s="54" customFormat="1" ht="24">
      <c r="A374" s="137"/>
      <c r="B374" s="80"/>
      <c r="C374" s="81" t="s">
        <v>42</v>
      </c>
      <c r="D374" s="52" t="s">
        <v>43</v>
      </c>
      <c r="E374" s="53">
        <v>300000</v>
      </c>
      <c r="F374" s="53">
        <v>185467</v>
      </c>
      <c r="G374" s="53">
        <f t="shared" si="68"/>
        <v>0</v>
      </c>
      <c r="H374" s="53"/>
      <c r="I374" s="53"/>
      <c r="J374" s="53"/>
      <c r="K374" s="53"/>
      <c r="L374" s="53">
        <v>185467</v>
      </c>
      <c r="M374" s="48">
        <f t="shared" si="60"/>
        <v>61.82233333333333</v>
      </c>
    </row>
    <row r="375" spans="1:13" ht="15.75" customHeight="1">
      <c r="A375" s="137"/>
      <c r="B375" s="112">
        <v>92116</v>
      </c>
      <c r="C375" s="99"/>
      <c r="D375" s="46" t="s">
        <v>169</v>
      </c>
      <c r="E375" s="47">
        <f>SUM(E376)</f>
        <v>1015000</v>
      </c>
      <c r="F375" s="47">
        <f aca="true" t="shared" si="69" ref="F375:L375">SUM(F376)</f>
        <v>497248</v>
      </c>
      <c r="G375" s="47">
        <f t="shared" si="68"/>
        <v>497248</v>
      </c>
      <c r="H375" s="47">
        <f t="shared" si="69"/>
        <v>0</v>
      </c>
      <c r="I375" s="47">
        <f t="shared" si="69"/>
        <v>497248</v>
      </c>
      <c r="J375" s="47">
        <f t="shared" si="69"/>
        <v>0</v>
      </c>
      <c r="K375" s="47">
        <f t="shared" si="69"/>
        <v>0</v>
      </c>
      <c r="L375" s="47">
        <f t="shared" si="69"/>
        <v>0</v>
      </c>
      <c r="M375" s="48">
        <f t="shared" si="60"/>
        <v>48.98995073891626</v>
      </c>
    </row>
    <row r="376" spans="1:13" s="54" customFormat="1" ht="36">
      <c r="A376" s="137"/>
      <c r="B376" s="83"/>
      <c r="C376" s="81" t="s">
        <v>167</v>
      </c>
      <c r="D376" s="106" t="s">
        <v>168</v>
      </c>
      <c r="E376" s="53">
        <v>1015000</v>
      </c>
      <c r="F376" s="53">
        <v>497248</v>
      </c>
      <c r="G376" s="53">
        <f t="shared" si="68"/>
        <v>497248</v>
      </c>
      <c r="H376" s="53"/>
      <c r="I376" s="53">
        <v>497248</v>
      </c>
      <c r="J376" s="53"/>
      <c r="K376" s="53"/>
      <c r="L376" s="53"/>
      <c r="M376" s="48">
        <f t="shared" si="60"/>
        <v>48.98995073891626</v>
      </c>
    </row>
    <row r="377" spans="1:13" ht="28.5">
      <c r="A377" s="137"/>
      <c r="B377" s="75">
        <v>92120</v>
      </c>
      <c r="C377" s="99"/>
      <c r="D377" s="46" t="s">
        <v>170</v>
      </c>
      <c r="E377" s="47">
        <f aca="true" t="shared" si="70" ref="E377:L377">SUM(E378:E378)</f>
        <v>70000</v>
      </c>
      <c r="F377" s="47">
        <f t="shared" si="70"/>
        <v>70000</v>
      </c>
      <c r="G377" s="47">
        <f t="shared" si="70"/>
        <v>70000</v>
      </c>
      <c r="H377" s="47">
        <f t="shared" si="70"/>
        <v>0</v>
      </c>
      <c r="I377" s="47">
        <f t="shared" si="70"/>
        <v>70000</v>
      </c>
      <c r="J377" s="47">
        <f t="shared" si="70"/>
        <v>0</v>
      </c>
      <c r="K377" s="47">
        <f t="shared" si="70"/>
        <v>0</v>
      </c>
      <c r="L377" s="47">
        <f t="shared" si="70"/>
        <v>0</v>
      </c>
      <c r="M377" s="48">
        <f t="shared" si="60"/>
        <v>100</v>
      </c>
    </row>
    <row r="378" spans="1:13" s="67" customFormat="1" ht="48">
      <c r="A378" s="170"/>
      <c r="B378" s="80"/>
      <c r="C378" s="88">
        <v>2580</v>
      </c>
      <c r="D378" s="115" t="s">
        <v>171</v>
      </c>
      <c r="E378" s="90">
        <v>70000</v>
      </c>
      <c r="F378" s="90">
        <v>70000</v>
      </c>
      <c r="G378" s="90">
        <f>F378-L378</f>
        <v>70000</v>
      </c>
      <c r="H378" s="90"/>
      <c r="I378" s="90">
        <v>70000</v>
      </c>
      <c r="J378" s="90"/>
      <c r="K378" s="90"/>
      <c r="L378" s="90"/>
      <c r="M378" s="92">
        <f t="shared" si="60"/>
        <v>100</v>
      </c>
    </row>
    <row r="379" spans="1:13" ht="15.75" customHeight="1">
      <c r="A379" s="174"/>
      <c r="B379" s="83">
        <v>92195</v>
      </c>
      <c r="C379" s="83"/>
      <c r="D379" s="105" t="s">
        <v>34</v>
      </c>
      <c r="E379" s="85">
        <f aca="true" t="shared" si="71" ref="E379:L379">SUM(E380:E383)</f>
        <v>762631</v>
      </c>
      <c r="F379" s="85">
        <f t="shared" si="71"/>
        <v>371800</v>
      </c>
      <c r="G379" s="85">
        <f t="shared" si="71"/>
        <v>371800</v>
      </c>
      <c r="H379" s="85">
        <f t="shared" si="71"/>
        <v>2370</v>
      </c>
      <c r="I379" s="85">
        <f t="shared" si="71"/>
        <v>0</v>
      </c>
      <c r="J379" s="85">
        <f t="shared" si="71"/>
        <v>0</v>
      </c>
      <c r="K379" s="85">
        <f t="shared" si="71"/>
        <v>0</v>
      </c>
      <c r="L379" s="85">
        <f t="shared" si="71"/>
        <v>0</v>
      </c>
      <c r="M379" s="92">
        <f t="shared" si="60"/>
        <v>48.75227993616834</v>
      </c>
    </row>
    <row r="380" spans="1:13" s="67" customFormat="1" ht="24">
      <c r="A380" s="86"/>
      <c r="B380" s="87"/>
      <c r="C380" s="88">
        <v>4170</v>
      </c>
      <c r="D380" s="115" t="s">
        <v>24</v>
      </c>
      <c r="E380" s="66">
        <v>3370</v>
      </c>
      <c r="F380" s="66">
        <v>2370</v>
      </c>
      <c r="G380" s="66">
        <f>F380-L380</f>
        <v>2370</v>
      </c>
      <c r="H380" s="66">
        <v>2370</v>
      </c>
      <c r="I380" s="66"/>
      <c r="J380" s="66"/>
      <c r="K380" s="66"/>
      <c r="L380" s="66"/>
      <c r="M380" s="48">
        <f t="shared" si="60"/>
        <v>70.32640949554896</v>
      </c>
    </row>
    <row r="381" spans="1:13" s="54" customFormat="1" ht="24">
      <c r="A381" s="86"/>
      <c r="B381" s="87"/>
      <c r="C381" s="81" t="s">
        <v>35</v>
      </c>
      <c r="D381" s="52" t="s">
        <v>36</v>
      </c>
      <c r="E381" s="199">
        <v>115640</v>
      </c>
      <c r="F381" s="199">
        <v>72762</v>
      </c>
      <c r="G381" s="66">
        <f>F381-L381</f>
        <v>72762</v>
      </c>
      <c r="H381" s="53"/>
      <c r="I381" s="53"/>
      <c r="J381" s="53"/>
      <c r="K381" s="53"/>
      <c r="L381" s="53"/>
      <c r="M381" s="48">
        <f t="shared" si="60"/>
        <v>62.92113455551712</v>
      </c>
    </row>
    <row r="382" spans="1:13" s="54" customFormat="1" ht="12.75" customHeight="1">
      <c r="A382" s="86"/>
      <c r="B382" s="87"/>
      <c r="C382" s="81" t="s">
        <v>25</v>
      </c>
      <c r="D382" s="52" t="s">
        <v>26</v>
      </c>
      <c r="E382" s="53">
        <v>343621</v>
      </c>
      <c r="F382" s="53">
        <v>296668</v>
      </c>
      <c r="G382" s="66">
        <f>F382-L382</f>
        <v>296668</v>
      </c>
      <c r="H382" s="53"/>
      <c r="I382" s="53"/>
      <c r="J382" s="53"/>
      <c r="K382" s="53"/>
      <c r="L382" s="53"/>
      <c r="M382" s="48">
        <f t="shared" si="60"/>
        <v>86.33581765957261</v>
      </c>
    </row>
    <row r="383" spans="1:13" s="54" customFormat="1" ht="24">
      <c r="A383" s="86"/>
      <c r="B383" s="83"/>
      <c r="C383" s="81" t="s">
        <v>42</v>
      </c>
      <c r="D383" s="52" t="s">
        <v>43</v>
      </c>
      <c r="E383" s="53">
        <v>300000</v>
      </c>
      <c r="F383" s="53">
        <v>0</v>
      </c>
      <c r="G383" s="66">
        <f>F383-L383</f>
        <v>0</v>
      </c>
      <c r="H383" s="53"/>
      <c r="I383" s="53"/>
      <c r="J383" s="53"/>
      <c r="K383" s="53"/>
      <c r="L383" s="53"/>
      <c r="M383" s="48">
        <f t="shared" si="60"/>
        <v>0</v>
      </c>
    </row>
    <row r="384" spans="1:13" ht="30">
      <c r="A384" s="69">
        <v>926</v>
      </c>
      <c r="B384" s="116"/>
      <c r="C384" s="116"/>
      <c r="D384" s="40" t="s">
        <v>172</v>
      </c>
      <c r="E384" s="41">
        <f>SUM(E385+E393+E400)</f>
        <v>1948861</v>
      </c>
      <c r="F384" s="41">
        <f aca="true" t="shared" si="72" ref="F384:L384">SUM(F385+F393+F400)</f>
        <v>903438</v>
      </c>
      <c r="G384" s="41">
        <f t="shared" si="72"/>
        <v>903438</v>
      </c>
      <c r="H384" s="41">
        <f t="shared" si="72"/>
        <v>0</v>
      </c>
      <c r="I384" s="41">
        <f t="shared" si="72"/>
        <v>731800</v>
      </c>
      <c r="J384" s="41">
        <f t="shared" si="72"/>
        <v>0</v>
      </c>
      <c r="K384" s="41">
        <f t="shared" si="72"/>
        <v>0</v>
      </c>
      <c r="L384" s="41">
        <f t="shared" si="72"/>
        <v>0</v>
      </c>
      <c r="M384" s="73">
        <f t="shared" si="60"/>
        <v>46.35723122377635</v>
      </c>
    </row>
    <row r="385" spans="1:13" ht="15.75" customHeight="1">
      <c r="A385" s="74"/>
      <c r="B385" s="75">
        <v>92601</v>
      </c>
      <c r="C385" s="99"/>
      <c r="D385" s="46" t="s">
        <v>173</v>
      </c>
      <c r="E385" s="47">
        <f>SUM(E386:E392)</f>
        <v>1190000</v>
      </c>
      <c r="F385" s="47">
        <f>SUM(F386:F392)</f>
        <v>404341</v>
      </c>
      <c r="G385" s="47">
        <f t="shared" si="68"/>
        <v>404341</v>
      </c>
      <c r="H385" s="47">
        <f>SUM(H386:H392)</f>
        <v>0</v>
      </c>
      <c r="I385" s="47">
        <f>SUM(I386:I392)</f>
        <v>400000</v>
      </c>
      <c r="J385" s="47">
        <f>SUM(J386:J392)</f>
        <v>0</v>
      </c>
      <c r="K385" s="47">
        <f>SUM(K386:K392)</f>
        <v>0</v>
      </c>
      <c r="L385" s="47">
        <f>SUM(L386:L392)</f>
        <v>0</v>
      </c>
      <c r="M385" s="48">
        <f t="shared" si="60"/>
        <v>33.978235294117646</v>
      </c>
    </row>
    <row r="386" spans="1:13" s="54" customFormat="1" ht="60">
      <c r="A386" s="79"/>
      <c r="B386" s="93"/>
      <c r="C386" s="81" t="s">
        <v>174</v>
      </c>
      <c r="D386" s="52" t="s">
        <v>175</v>
      </c>
      <c r="E386" s="53">
        <v>1000000</v>
      </c>
      <c r="F386" s="53">
        <v>400000</v>
      </c>
      <c r="G386" s="53">
        <f t="shared" si="68"/>
        <v>400000</v>
      </c>
      <c r="H386" s="53"/>
      <c r="I386" s="53">
        <v>400000</v>
      </c>
      <c r="J386" s="53"/>
      <c r="K386" s="53"/>
      <c r="L386" s="53"/>
      <c r="M386" s="48">
        <f t="shared" si="60"/>
        <v>40</v>
      </c>
    </row>
    <row r="387" spans="1:13" s="54" customFormat="1" ht="24">
      <c r="A387" s="79"/>
      <c r="B387" s="93"/>
      <c r="C387" s="81" t="s">
        <v>57</v>
      </c>
      <c r="D387" s="65" t="s">
        <v>58</v>
      </c>
      <c r="E387" s="199">
        <v>700</v>
      </c>
      <c r="F387" s="199">
        <v>0</v>
      </c>
      <c r="G387" s="199">
        <f t="shared" si="68"/>
        <v>0</v>
      </c>
      <c r="H387" s="53"/>
      <c r="I387" s="53"/>
      <c r="J387" s="53"/>
      <c r="K387" s="53"/>
      <c r="L387" s="53"/>
      <c r="M387" s="48">
        <f t="shared" si="60"/>
        <v>0</v>
      </c>
    </row>
    <row r="388" spans="1:13" s="54" customFormat="1" ht="24">
      <c r="A388" s="79"/>
      <c r="B388" s="93"/>
      <c r="C388" s="81" t="s">
        <v>23</v>
      </c>
      <c r="D388" s="65" t="s">
        <v>24</v>
      </c>
      <c r="E388" s="199">
        <v>9170</v>
      </c>
      <c r="F388" s="199">
        <v>0</v>
      </c>
      <c r="G388" s="199">
        <f t="shared" si="68"/>
        <v>0</v>
      </c>
      <c r="H388" s="53"/>
      <c r="I388" s="53"/>
      <c r="J388" s="53"/>
      <c r="K388" s="53"/>
      <c r="L388" s="53"/>
      <c r="M388" s="48">
        <f t="shared" si="60"/>
        <v>0</v>
      </c>
    </row>
    <row r="389" spans="1:13" s="54" customFormat="1" ht="24">
      <c r="A389" s="79"/>
      <c r="B389" s="93"/>
      <c r="C389" s="81" t="s">
        <v>35</v>
      </c>
      <c r="D389" s="52" t="s">
        <v>36</v>
      </c>
      <c r="E389" s="199">
        <v>16130</v>
      </c>
      <c r="F389" s="199">
        <v>0</v>
      </c>
      <c r="G389" s="199">
        <f t="shared" si="68"/>
        <v>0</v>
      </c>
      <c r="H389" s="53"/>
      <c r="I389" s="53"/>
      <c r="J389" s="53"/>
      <c r="K389" s="53"/>
      <c r="L389" s="53"/>
      <c r="M389" s="48">
        <f t="shared" si="60"/>
        <v>0</v>
      </c>
    </row>
    <row r="390" spans="1:13" s="54" customFormat="1" ht="12.75" customHeight="1">
      <c r="A390" s="79"/>
      <c r="B390" s="93"/>
      <c r="C390" s="81" t="s">
        <v>48</v>
      </c>
      <c r="D390" s="52" t="s">
        <v>49</v>
      </c>
      <c r="E390" s="53">
        <v>8000</v>
      </c>
      <c r="F390" s="53">
        <v>1826</v>
      </c>
      <c r="G390" s="53">
        <f t="shared" si="68"/>
        <v>1826</v>
      </c>
      <c r="H390" s="53"/>
      <c r="I390" s="53"/>
      <c r="J390" s="53"/>
      <c r="K390" s="53"/>
      <c r="L390" s="53"/>
      <c r="M390" s="48">
        <f t="shared" si="60"/>
        <v>22.825</v>
      </c>
    </row>
    <row r="391" spans="1:13" s="54" customFormat="1" ht="12.75" customHeight="1">
      <c r="A391" s="79"/>
      <c r="B391" s="93"/>
      <c r="C391" s="96" t="s">
        <v>40</v>
      </c>
      <c r="D391" s="106" t="s">
        <v>41</v>
      </c>
      <c r="E391" s="206">
        <v>149000</v>
      </c>
      <c r="F391" s="206">
        <v>1080</v>
      </c>
      <c r="G391" s="206">
        <f t="shared" si="68"/>
        <v>1080</v>
      </c>
      <c r="H391" s="91"/>
      <c r="I391" s="91"/>
      <c r="J391" s="91"/>
      <c r="K391" s="91"/>
      <c r="L391" s="91"/>
      <c r="M391" s="48">
        <f t="shared" si="60"/>
        <v>0.7248322147651006</v>
      </c>
    </row>
    <row r="392" spans="1:13" s="54" customFormat="1" ht="12.75" customHeight="1">
      <c r="A392" s="79"/>
      <c r="B392" s="93"/>
      <c r="C392" s="81" t="s">
        <v>25</v>
      </c>
      <c r="D392" s="52" t="s">
        <v>26</v>
      </c>
      <c r="E392" s="53">
        <v>7000</v>
      </c>
      <c r="F392" s="53">
        <v>1435</v>
      </c>
      <c r="G392" s="53">
        <f t="shared" si="68"/>
        <v>1435</v>
      </c>
      <c r="H392" s="53"/>
      <c r="I392" s="53"/>
      <c r="J392" s="53"/>
      <c r="K392" s="53"/>
      <c r="L392" s="53"/>
      <c r="M392" s="48">
        <f t="shared" si="60"/>
        <v>20.5</v>
      </c>
    </row>
    <row r="393" spans="1:13" ht="42.75">
      <c r="A393" s="79"/>
      <c r="B393" s="75">
        <v>92605</v>
      </c>
      <c r="C393" s="99"/>
      <c r="D393" s="46" t="s">
        <v>176</v>
      </c>
      <c r="E393" s="47">
        <f>SUM(E394:E399)</f>
        <v>638861</v>
      </c>
      <c r="F393" s="47">
        <f>SUM(F394:F399)</f>
        <v>379097</v>
      </c>
      <c r="G393" s="47">
        <f t="shared" si="68"/>
        <v>379097</v>
      </c>
      <c r="H393" s="47">
        <f>SUM(H394:H399)</f>
        <v>0</v>
      </c>
      <c r="I393" s="47">
        <f>SUM(I394:I399)</f>
        <v>331800</v>
      </c>
      <c r="J393" s="47">
        <f>SUM(J394:J399)</f>
        <v>0</v>
      </c>
      <c r="K393" s="47">
        <f>SUM(K394:K399)</f>
        <v>0</v>
      </c>
      <c r="L393" s="47">
        <f>SUM(L394:L399)</f>
        <v>0</v>
      </c>
      <c r="M393" s="48">
        <f t="shared" si="60"/>
        <v>59.33951203782982</v>
      </c>
    </row>
    <row r="394" spans="1:13" s="54" customFormat="1" ht="60">
      <c r="A394" s="82"/>
      <c r="B394" s="80"/>
      <c r="C394" s="96" t="s">
        <v>150</v>
      </c>
      <c r="D394" s="106" t="s">
        <v>131</v>
      </c>
      <c r="E394" s="91">
        <v>580000</v>
      </c>
      <c r="F394" s="91">
        <v>331800</v>
      </c>
      <c r="G394" s="91">
        <f t="shared" si="68"/>
        <v>331800</v>
      </c>
      <c r="H394" s="91"/>
      <c r="I394" s="91">
        <v>331800</v>
      </c>
      <c r="J394" s="91"/>
      <c r="K394" s="91"/>
      <c r="L394" s="91"/>
      <c r="M394" s="92">
        <f t="shared" si="60"/>
        <v>57.20689655172414</v>
      </c>
    </row>
    <row r="395" spans="1:13" s="54" customFormat="1" ht="36">
      <c r="A395" s="86"/>
      <c r="B395" s="87"/>
      <c r="C395" s="81" t="s">
        <v>177</v>
      </c>
      <c r="D395" s="52" t="s">
        <v>62</v>
      </c>
      <c r="E395" s="199">
        <v>10250</v>
      </c>
      <c r="F395" s="199">
        <v>8451</v>
      </c>
      <c r="G395" s="199">
        <f t="shared" si="68"/>
        <v>8451</v>
      </c>
      <c r="H395" s="53"/>
      <c r="I395" s="53"/>
      <c r="J395" s="53"/>
      <c r="K395" s="53"/>
      <c r="L395" s="53"/>
      <c r="M395" s="48">
        <f t="shared" si="60"/>
        <v>82.44878048780487</v>
      </c>
    </row>
    <row r="396" spans="1:13" s="54" customFormat="1" ht="24" customHeight="1">
      <c r="A396" s="86"/>
      <c r="B396" s="87"/>
      <c r="C396" s="81" t="s">
        <v>35</v>
      </c>
      <c r="D396" s="52" t="s">
        <v>36</v>
      </c>
      <c r="E396" s="199">
        <v>15000</v>
      </c>
      <c r="F396" s="199">
        <v>10689</v>
      </c>
      <c r="G396" s="199">
        <f t="shared" si="68"/>
        <v>10689</v>
      </c>
      <c r="H396" s="53"/>
      <c r="I396" s="53"/>
      <c r="J396" s="53"/>
      <c r="K396" s="53"/>
      <c r="L396" s="53"/>
      <c r="M396" s="48">
        <f t="shared" si="60"/>
        <v>71.26</v>
      </c>
    </row>
    <row r="397" spans="1:13" s="54" customFormat="1" ht="24" customHeight="1">
      <c r="A397" s="86"/>
      <c r="B397" s="87"/>
      <c r="C397" s="81" t="s">
        <v>178</v>
      </c>
      <c r="D397" s="52" t="s">
        <v>36</v>
      </c>
      <c r="E397" s="199">
        <v>1176</v>
      </c>
      <c r="F397" s="199">
        <v>1176</v>
      </c>
      <c r="G397" s="199">
        <f t="shared" si="68"/>
        <v>1176</v>
      </c>
      <c r="H397" s="53"/>
      <c r="I397" s="53"/>
      <c r="J397" s="53"/>
      <c r="K397" s="53"/>
      <c r="L397" s="53"/>
      <c r="M397" s="48">
        <f>F397/E397*100</f>
        <v>100</v>
      </c>
    </row>
    <row r="398" spans="1:13" s="54" customFormat="1" ht="15.75" customHeight="1">
      <c r="A398" s="86"/>
      <c r="B398" s="87"/>
      <c r="C398" s="81" t="s">
        <v>25</v>
      </c>
      <c r="D398" s="52" t="s">
        <v>26</v>
      </c>
      <c r="E398" s="199">
        <v>19750</v>
      </c>
      <c r="F398" s="199">
        <v>14296</v>
      </c>
      <c r="G398" s="199">
        <f t="shared" si="68"/>
        <v>14296</v>
      </c>
      <c r="H398" s="53"/>
      <c r="I398" s="53"/>
      <c r="J398" s="53"/>
      <c r="K398" s="53"/>
      <c r="L398" s="53"/>
      <c r="M398" s="48">
        <f>F398/E398*100</f>
        <v>72.38481012658228</v>
      </c>
    </row>
    <row r="399" spans="1:13" s="54" customFormat="1" ht="15.75" customHeight="1">
      <c r="A399" s="79"/>
      <c r="B399" s="83"/>
      <c r="C399" s="81" t="s">
        <v>179</v>
      </c>
      <c r="D399" s="52" t="s">
        <v>26</v>
      </c>
      <c r="E399" s="53">
        <v>12685</v>
      </c>
      <c r="F399" s="53">
        <v>12685</v>
      </c>
      <c r="G399" s="53">
        <f t="shared" si="68"/>
        <v>12685</v>
      </c>
      <c r="H399" s="53"/>
      <c r="I399" s="53"/>
      <c r="J399" s="53"/>
      <c r="K399" s="53"/>
      <c r="L399" s="53"/>
      <c r="M399" s="48">
        <f>F399/E399*100</f>
        <v>100</v>
      </c>
    </row>
    <row r="400" spans="1:13" ht="15.75" customHeight="1">
      <c r="A400" s="79"/>
      <c r="B400" s="75">
        <v>92695</v>
      </c>
      <c r="C400" s="99"/>
      <c r="D400" s="46" t="s">
        <v>34</v>
      </c>
      <c r="E400" s="47">
        <f>SUM(E401:E401)</f>
        <v>120000</v>
      </c>
      <c r="F400" s="47">
        <f aca="true" t="shared" si="73" ref="F400:L400">SUM(F401:F401)</f>
        <v>120000</v>
      </c>
      <c r="G400" s="47">
        <f t="shared" si="68"/>
        <v>120000</v>
      </c>
      <c r="H400" s="47">
        <f t="shared" si="73"/>
        <v>0</v>
      </c>
      <c r="I400" s="47">
        <f t="shared" si="73"/>
        <v>0</v>
      </c>
      <c r="J400" s="47">
        <f t="shared" si="73"/>
        <v>0</v>
      </c>
      <c r="K400" s="47">
        <f t="shared" si="73"/>
        <v>0</v>
      </c>
      <c r="L400" s="47">
        <f t="shared" si="73"/>
        <v>0</v>
      </c>
      <c r="M400" s="48">
        <f>F400/E400*100</f>
        <v>100</v>
      </c>
    </row>
    <row r="401" spans="1:13" s="54" customFormat="1" ht="13.5" customHeight="1" thickBot="1">
      <c r="A401" s="208"/>
      <c r="B401" s="209"/>
      <c r="C401" s="51" t="s">
        <v>25</v>
      </c>
      <c r="D401" s="198" t="s">
        <v>26</v>
      </c>
      <c r="E401" s="199">
        <v>120000</v>
      </c>
      <c r="F401" s="199">
        <v>120000</v>
      </c>
      <c r="G401" s="199">
        <f t="shared" si="68"/>
        <v>120000</v>
      </c>
      <c r="H401" s="199"/>
      <c r="I401" s="199"/>
      <c r="J401" s="199"/>
      <c r="K401" s="199"/>
      <c r="L401" s="199"/>
      <c r="M401" s="48">
        <f>F401/E401*100</f>
        <v>100</v>
      </c>
    </row>
    <row r="402" spans="1:13" ht="16.5" thickBot="1">
      <c r="A402" s="210" t="s">
        <v>180</v>
      </c>
      <c r="B402" s="211"/>
      <c r="C402" s="211"/>
      <c r="D402" s="212"/>
      <c r="E402" s="213">
        <f>SUM(E384+E358+E327+E288+E249+E232+E156+E151+E148+E144+E113+E110+E105+E65+E54+E36+E32+E22+E11)</f>
        <v>73191161</v>
      </c>
      <c r="F402" s="213">
        <f aca="true" t="shared" si="74" ref="F402:L402">SUM(F384+F358+F327+F288+F249+F232+F156+F151+F148+F144+F113+F110+F105+F65+F54+F36+F32+F22+F11)</f>
        <v>29324815</v>
      </c>
      <c r="G402" s="213">
        <f t="shared" si="74"/>
        <v>27101546</v>
      </c>
      <c r="H402" s="214">
        <f t="shared" si="74"/>
        <v>10710152</v>
      </c>
      <c r="I402" s="213">
        <f t="shared" si="74"/>
        <v>3627294</v>
      </c>
      <c r="J402" s="213">
        <f t="shared" si="74"/>
        <v>0</v>
      </c>
      <c r="K402" s="213">
        <f t="shared" si="74"/>
        <v>0</v>
      </c>
      <c r="L402" s="213">
        <f t="shared" si="74"/>
        <v>2223269</v>
      </c>
      <c r="M402" s="215">
        <f>(G402+L402)/E402*100</f>
        <v>40.06606070916131</v>
      </c>
    </row>
  </sheetData>
  <sheetProtection/>
  <mergeCells count="113">
    <mergeCell ref="A1:M1"/>
    <mergeCell ref="H8:H9"/>
    <mergeCell ref="I8:I9"/>
    <mergeCell ref="J8:J9"/>
    <mergeCell ref="K8:K9"/>
    <mergeCell ref="G7:G9"/>
    <mergeCell ref="G5:K6"/>
    <mergeCell ref="A2:M2"/>
    <mergeCell ref="A3:M3"/>
    <mergeCell ref="H7:K7"/>
    <mergeCell ref="A402:D402"/>
    <mergeCell ref="C5:C9"/>
    <mergeCell ref="M5:M9"/>
    <mergeCell ref="A5:A9"/>
    <mergeCell ref="B5:B9"/>
    <mergeCell ref="D5:D9"/>
    <mergeCell ref="E5:E9"/>
    <mergeCell ref="B371:B374"/>
    <mergeCell ref="B338:B340"/>
    <mergeCell ref="B23:B24"/>
    <mergeCell ref="B29:B31"/>
    <mergeCell ref="F5:F9"/>
    <mergeCell ref="A12:A21"/>
    <mergeCell ref="B12:B14"/>
    <mergeCell ref="B15:B16"/>
    <mergeCell ref="B19:B21"/>
    <mergeCell ref="L5:L9"/>
    <mergeCell ref="A66:A74"/>
    <mergeCell ref="B66:B73"/>
    <mergeCell ref="A33:A35"/>
    <mergeCell ref="B33:B35"/>
    <mergeCell ref="B37:B43"/>
    <mergeCell ref="B44:B45"/>
    <mergeCell ref="B46:B53"/>
    <mergeCell ref="A48:A53"/>
    <mergeCell ref="A61:A64"/>
    <mergeCell ref="B60:B64"/>
    <mergeCell ref="A75:A92"/>
    <mergeCell ref="B80:B92"/>
    <mergeCell ref="A93:A104"/>
    <mergeCell ref="B127:B130"/>
    <mergeCell ref="B114:B116"/>
    <mergeCell ref="B145:B147"/>
    <mergeCell ref="B131:B141"/>
    <mergeCell ref="B400:B401"/>
    <mergeCell ref="A399:A401"/>
    <mergeCell ref="B366:B367"/>
    <mergeCell ref="A385:A392"/>
    <mergeCell ref="B385:B392"/>
    <mergeCell ref="B368:B370"/>
    <mergeCell ref="A132:A143"/>
    <mergeCell ref="B142:B143"/>
    <mergeCell ref="A154:A155"/>
    <mergeCell ref="B154:B155"/>
    <mergeCell ref="B149:B150"/>
    <mergeCell ref="A149:A150"/>
    <mergeCell ref="A152:A153"/>
    <mergeCell ref="B152:B153"/>
    <mergeCell ref="A145:A147"/>
    <mergeCell ref="A297:A298"/>
    <mergeCell ref="B341:B343"/>
    <mergeCell ref="B302:B303"/>
    <mergeCell ref="A302:A305"/>
    <mergeCell ref="B328:B333"/>
    <mergeCell ref="B323:B326"/>
    <mergeCell ref="B317:B318"/>
    <mergeCell ref="A328:A334"/>
    <mergeCell ref="A267:A270"/>
    <mergeCell ref="A221:A224"/>
    <mergeCell ref="B211:B224"/>
    <mergeCell ref="A236:A241"/>
    <mergeCell ref="B237:B241"/>
    <mergeCell ref="B226:B227"/>
    <mergeCell ref="B267:B268"/>
    <mergeCell ref="A286:A287"/>
    <mergeCell ref="B286:B287"/>
    <mergeCell ref="A23:A25"/>
    <mergeCell ref="B269:B270"/>
    <mergeCell ref="A253:A254"/>
    <mergeCell ref="B253:B254"/>
    <mergeCell ref="B280:B285"/>
    <mergeCell ref="A256:A257"/>
    <mergeCell ref="B256:B257"/>
    <mergeCell ref="A347:A348"/>
    <mergeCell ref="B347:B348"/>
    <mergeCell ref="A361:A362"/>
    <mergeCell ref="B361:B362"/>
    <mergeCell ref="A353:A357"/>
    <mergeCell ref="B354:B357"/>
    <mergeCell ref="A106:A107"/>
    <mergeCell ref="B106:B107"/>
    <mergeCell ref="A122:A124"/>
    <mergeCell ref="B121:B124"/>
    <mergeCell ref="B111:B112"/>
    <mergeCell ref="A157:A169"/>
    <mergeCell ref="B158:B169"/>
    <mergeCell ref="A185:A187"/>
    <mergeCell ref="A202:A206"/>
    <mergeCell ref="B190:B206"/>
    <mergeCell ref="B185:B186"/>
    <mergeCell ref="B304:B305"/>
    <mergeCell ref="A317:A320"/>
    <mergeCell ref="B319:B320"/>
    <mergeCell ref="A335:A336"/>
    <mergeCell ref="B335:B336"/>
    <mergeCell ref="A324:A326"/>
    <mergeCell ref="A349:A350"/>
    <mergeCell ref="A363:A364"/>
    <mergeCell ref="B363:B364"/>
    <mergeCell ref="A393:A394"/>
    <mergeCell ref="B393:B394"/>
    <mergeCell ref="A378:A379"/>
    <mergeCell ref="B377:B378"/>
  </mergeCells>
  <printOptions/>
  <pageMargins left="0.31496062992125984" right="0.07874015748031496" top="0.79" bottom="0.71" header="0.5118110236220472" footer="0.5118110236220472"/>
  <pageSetup firstPageNumber="4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2005-09-15T09:21:50Z</dcterms:created>
  <dcterms:modified xsi:type="dcterms:W3CDTF">2005-09-15T09:21:57Z</dcterms:modified>
  <cp:category/>
  <cp:version/>
  <cp:contentType/>
  <cp:contentStatus/>
</cp:coreProperties>
</file>